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форме'!$A$1:$D$314</definedName>
  </definedNames>
  <calcPr fullCalcOnLoad="1"/>
</workbook>
</file>

<file path=xl/sharedStrings.xml><?xml version="1.0" encoding="utf-8"?>
<sst xmlns="http://schemas.openxmlformats.org/spreadsheetml/2006/main" count="1082" uniqueCount="394">
  <si>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</si>
  <si>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</si>
  <si>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</si>
  <si>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</si>
  <si>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</si>
  <si>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</si>
  <si>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</si>
  <si>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</si>
  <si>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</si>
  <si>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</si>
  <si>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</si>
  <si>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</si>
  <si>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</si>
  <si>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</si>
  <si>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</si>
  <si>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</si>
  <si>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</si>
  <si>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</si>
  <si>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</si>
  <si>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</si>
  <si>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</si>
  <si>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</si>
  <si>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</si>
  <si>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</si>
  <si>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</si>
  <si>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</si>
  <si>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</si>
  <si>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</si>
  <si>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</si>
  <si>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</si>
  <si>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</si>
  <si>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</si>
  <si>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</si>
  <si>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</si>
  <si>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</si>
  <si>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</si>
  <si>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</si>
  <si>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</si>
  <si>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</si>
  <si>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</si>
  <si>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</si>
  <si>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</si>
  <si>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</si>
  <si>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</si>
  <si>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</si>
  <si>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</si>
  <si>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</si>
  <si>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</si>
  <si>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</si>
  <si>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</si>
  <si>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</si>
  <si>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</si>
  <si>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</si>
  <si>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</si>
  <si>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</si>
  <si>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</si>
  <si>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</si>
  <si>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</si>
  <si>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</si>
  <si>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</si>
  <si>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</si>
  <si>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</si>
  <si>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</si>
  <si>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</si>
  <si>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</si>
  <si>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</si>
  <si>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</si>
  <si>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</si>
  <si>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</si>
  <si>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</si>
  <si>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</si>
  <si>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</si>
  <si>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</si>
  <si>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</si>
  <si>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</si>
  <si>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</si>
  <si>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</si>
  <si>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</si>
  <si>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</si>
  <si>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</si>
  <si>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</si>
  <si>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</si>
  <si>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</si>
  <si>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</si>
  <si>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</si>
  <si>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</si>
  <si>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</si>
  <si>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</si>
  <si>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</si>
  <si>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</si>
  <si>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</si>
  <si>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</si>
  <si>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</si>
  <si>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</si>
  <si>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</si>
  <si>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</si>
  <si>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</si>
  <si>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</si>
  <si>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</si>
  <si>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</si>
  <si>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</si>
  <si>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</si>
  <si>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</si>
  <si>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</si>
  <si>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</si>
  <si>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</si>
  <si>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</si>
  <si>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</si>
  <si>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</si>
  <si>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</si>
  <si>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</si>
  <si>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</si>
  <si>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</si>
  <si>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</si>
  <si>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</si>
  <si>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</si>
  <si>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</si>
  <si>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</si>
  <si>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</si>
  <si>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</si>
  <si>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</si>
  <si>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</si>
  <si>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</si>
  <si>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</si>
  <si>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</si>
  <si>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</si>
  <si>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</si>
  <si>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</si>
  <si>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</si>
  <si>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</si>
  <si>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</si>
  <si>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</si>
  <si>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</si>
  <si>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</si>
  <si>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</si>
  <si>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</si>
  <si>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</si>
  <si>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</si>
  <si>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</si>
  <si>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</si>
  <si>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</si>
  <si>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</si>
  <si>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</si>
  <si>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</si>
  <si>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</si>
  <si>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</si>
  <si>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</si>
  <si>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</si>
  <si>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</si>
  <si>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</si>
  <si>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</si>
  <si>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</si>
  <si>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</si>
  <si>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</si>
  <si>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</si>
  <si>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</si>
  <si>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</si>
  <si>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</si>
  <si>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</si>
  <si>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</si>
  <si>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</si>
  <si>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</si>
  <si>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</si>
  <si>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</si>
  <si>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</si>
  <si>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</si>
  <si>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</si>
  <si>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</si>
  <si>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</si>
  <si>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</si>
  <si>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</si>
  <si>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</si>
  <si>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</si>
  <si>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</si>
  <si>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</si>
  <si>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</si>
  <si>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</si>
  <si>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</si>
  <si>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</si>
  <si>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</si>
  <si>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</si>
  <si>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</si>
  <si>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</si>
  <si>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</si>
  <si>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</si>
  <si>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</si>
  <si>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</si>
  <si>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</si>
  <si>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</si>
  <si>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</si>
  <si>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</si>
  <si>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</si>
  <si>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</si>
  <si>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</si>
  <si>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</si>
  <si>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</si>
  <si>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</si>
  <si>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</si>
  <si>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</si>
  <si>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</si>
  <si>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</si>
  <si>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</si>
  <si>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</si>
  <si>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</si>
  <si>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</si>
  <si>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</si>
  <si>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</si>
  <si>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</si>
  <si>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</si>
  <si>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</si>
  <si>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</si>
  <si>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</si>
  <si>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</si>
  <si>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</si>
  <si>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</si>
  <si>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</si>
  <si>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</si>
  <si>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</si>
  <si>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</si>
  <si>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</si>
  <si>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</si>
  <si>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</si>
  <si>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</si>
  <si>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</si>
  <si>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</si>
  <si>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</si>
  <si>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</si>
  <si>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</si>
  <si>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</si>
  <si>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</si>
  <si>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</si>
  <si>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</si>
  <si>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</si>
  <si>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</si>
  <si>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</si>
  <si>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</si>
  <si>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</si>
  <si>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</si>
  <si>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</si>
  <si>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</si>
  <si>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</si>
  <si>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</si>
  <si>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</si>
  <si>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</si>
  <si>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</si>
  <si>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</si>
  <si>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</si>
  <si>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</si>
  <si>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</si>
  <si>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</si>
  <si>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</si>
  <si>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</si>
  <si>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</si>
  <si>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</si>
  <si>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</si>
  <si>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</si>
  <si>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</si>
  <si>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</si>
  <si>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</si>
  <si>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</si>
  <si>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</si>
  <si>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</si>
  <si>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</si>
  <si>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</si>
  <si>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</si>
  <si>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</si>
  <si>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</si>
  <si>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</si>
  <si>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</si>
  <si>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</si>
  <si>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</si>
  <si>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</si>
  <si>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</si>
  <si>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</si>
  <si>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</si>
  <si>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</si>
  <si>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</si>
  <si>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</si>
  <si>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</si>
  <si>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</si>
  <si>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</si>
  <si>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</si>
  <si>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</si>
  <si>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</si>
  <si>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</si>
  <si>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</si>
  <si>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</si>
  <si>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</si>
  <si>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</si>
  <si>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</si>
  <si>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</si>
  <si>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</si>
  <si>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</si>
  <si>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</si>
  <si>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</si>
  <si>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</si>
  <si>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</si>
  <si>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</si>
  <si>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</si>
  <si>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</si>
  <si>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</si>
  <si>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</si>
  <si>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</si>
  <si>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</si>
  <si>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</si>
  <si>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</si>
  <si>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</si>
  <si>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</si>
  <si>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</si>
  <si>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</si>
  <si>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</si>
  <si>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</si>
  <si>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</si>
  <si>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</si>
  <si>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</si>
  <si>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</si>
  <si>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</si>
  <si>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</si>
  <si>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</si>
  <si>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</si>
  <si>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</si>
  <si>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</si>
  <si>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</si>
  <si>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</si>
  <si>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</si>
  <si>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</si>
  <si>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</si>
  <si>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</si>
  <si>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</si>
  <si>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</si>
  <si>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</si>
  <si>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</si>
  <si>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</si>
  <si>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</si>
  <si>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</si>
  <si>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</si>
  <si>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</si>
  <si>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</si>
  <si>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</si>
  <si>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</si>
  <si>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</si>
  <si>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</si>
  <si>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</si>
  <si>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</si>
  <si>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</si>
  <si>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</si>
  <si>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</si>
  <si>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</si>
  <si>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</si>
  <si>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</si>
  <si>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</si>
  <si>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</si>
  <si>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</si>
  <si>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</si>
  <si>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</si>
  <si>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</si>
  <si>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</si>
  <si>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</si>
  <si>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</si>
  <si>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</si>
  <si>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</si>
  <si>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</si>
  <si>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</si>
  <si>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</si>
  <si>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</si>
  <si>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</si>
  <si>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</si>
  <si>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</si>
  <si>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</si>
  <si>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</si>
  <si>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</si>
  <si>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</si>
  <si>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 xml:space="preserve">Уборка опавших листьев при засоренности: средней </t>
  </si>
  <si>
    <t>Содержание и ремонт систем водоотвода</t>
  </si>
  <si>
    <t xml:space="preserve"> </t>
  </si>
  <si>
    <t>всегда везде 0</t>
  </si>
  <si>
    <t>м3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</si>
  <si>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</si>
  <si>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</si>
  <si>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</si>
  <si>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</si>
  <si>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</si>
  <si>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</si>
  <si>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</si>
  <si>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</si>
  <si>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</si>
  <si>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</si>
  <si>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</si>
  <si>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</si>
  <si>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Ремонт мусоропроводных карманов</t>
  </si>
  <si>
    <t>Отчет об исполнении управляющей организацией ООО "УК "Привокзальная" договора управления за 2016 год по дому № 10  ул. Липовская в                        г. Липецке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</si>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</sst>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C122">
            <v>320777.2420716</v>
          </cell>
        </row>
        <row r="123">
          <cell r="C123">
            <v>476740.2607536003</v>
          </cell>
        </row>
        <row r="124">
          <cell r="C124">
            <v>59952.94008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4"/>
  <sheetViews>
    <sheetView tabSelected="1" view="pageBreakPreview" zoomScale="60" zoomScaleNormal="90" zoomScalePageLayoutView="0" workbookViewId="0" topLeftCell="A1">
      <selection activeCell="A12" sqref="A12:IV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320</v>
      </c>
    </row>
    <row r="2" spans="1:22" s="6" customFormat="1" ht="33.75" customHeight="1">
      <c r="A2" s="39" t="s">
        <v>390</v>
      </c>
      <c r="B2" s="39"/>
      <c r="C2" s="39"/>
      <c r="D2" s="39"/>
      <c r="E2" s="3">
        <v>4077.1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393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318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319</v>
      </c>
    </row>
    <row r="8" spans="1:4" ht="42.75" customHeight="1">
      <c r="A8" s="38" t="s">
        <v>105</v>
      </c>
      <c r="B8" s="38"/>
      <c r="C8" s="38"/>
      <c r="D8" s="38"/>
    </row>
    <row r="9" spans="1:4" ht="15.75">
      <c r="A9" s="7" t="s">
        <v>59</v>
      </c>
      <c r="B9" s="8" t="s">
        <v>74</v>
      </c>
      <c r="C9" s="8" t="s">
        <v>75</v>
      </c>
      <c r="D9" s="8">
        <v>0</v>
      </c>
    </row>
    <row r="10" spans="1:4" ht="31.5">
      <c r="A10" s="7" t="s">
        <v>60</v>
      </c>
      <c r="B10" s="8" t="s">
        <v>76</v>
      </c>
      <c r="C10" s="8" t="s">
        <v>75</v>
      </c>
      <c r="D10" s="8">
        <v>3500.69</v>
      </c>
    </row>
    <row r="11" spans="1:4" ht="15.75">
      <c r="A11" s="7" t="s">
        <v>77</v>
      </c>
      <c r="B11" s="8" t="s">
        <v>78</v>
      </c>
      <c r="C11" s="8" t="s">
        <v>75</v>
      </c>
      <c r="D11" s="8">
        <v>114085.71</v>
      </c>
    </row>
    <row r="12" spans="1:4" ht="31.5">
      <c r="A12" s="7" t="s">
        <v>79</v>
      </c>
      <c r="B12" s="8" t="s">
        <v>80</v>
      </c>
      <c r="C12" s="8" t="s">
        <v>75</v>
      </c>
      <c r="D12" s="10">
        <f>D13+D14+D15</f>
        <v>857470.4429052003</v>
      </c>
    </row>
    <row r="13" spans="1:4" ht="15.75">
      <c r="A13" s="7" t="s">
        <v>96</v>
      </c>
      <c r="B13" s="11" t="s">
        <v>81</v>
      </c>
      <c r="C13" s="8" t="s">
        <v>75</v>
      </c>
      <c r="D13" s="10">
        <f>'[1]ук(2016)'!$C$123</f>
        <v>476740.2607536003</v>
      </c>
    </row>
    <row r="14" spans="1:4" ht="15.75">
      <c r="A14" s="7" t="s">
        <v>97</v>
      </c>
      <c r="B14" s="11" t="s">
        <v>82</v>
      </c>
      <c r="C14" s="8" t="s">
        <v>75</v>
      </c>
      <c r="D14" s="10">
        <f>'[1]ук(2016)'!$C$122</f>
        <v>320777.2420716</v>
      </c>
    </row>
    <row r="15" spans="1:4" ht="15.75">
      <c r="A15" s="7" t="s">
        <v>98</v>
      </c>
      <c r="B15" s="11" t="s">
        <v>83</v>
      </c>
      <c r="C15" s="8" t="s">
        <v>75</v>
      </c>
      <c r="D15" s="10">
        <f>'[1]ук(2016)'!$C$124</f>
        <v>59952.94008</v>
      </c>
    </row>
    <row r="16" spans="1:4" ht="15.75">
      <c r="A16" s="11" t="s">
        <v>84</v>
      </c>
      <c r="B16" s="11" t="s">
        <v>85</v>
      </c>
      <c r="C16" s="11" t="s">
        <v>75</v>
      </c>
      <c r="D16" s="11">
        <v>747779.46</v>
      </c>
    </row>
    <row r="17" spans="1:4" ht="31.5">
      <c r="A17" s="11" t="s">
        <v>61</v>
      </c>
      <c r="B17" s="11" t="s">
        <v>99</v>
      </c>
      <c r="C17" s="11" t="s">
        <v>75</v>
      </c>
      <c r="D17" s="11">
        <f>D16</f>
        <v>747779.46</v>
      </c>
    </row>
    <row r="18" spans="1:4" ht="31.5">
      <c r="A18" s="11" t="s">
        <v>86</v>
      </c>
      <c r="B18" s="11" t="s">
        <v>100</v>
      </c>
      <c r="C18" s="11" t="s">
        <v>75</v>
      </c>
      <c r="D18" s="11">
        <v>0</v>
      </c>
    </row>
    <row r="19" spans="1:4" ht="15.75">
      <c r="A19" s="11" t="s">
        <v>62</v>
      </c>
      <c r="B19" s="11" t="s">
        <v>87</v>
      </c>
      <c r="C19" s="11" t="s">
        <v>75</v>
      </c>
      <c r="D19" s="11">
        <v>0</v>
      </c>
    </row>
    <row r="20" spans="1:4" ht="15.75">
      <c r="A20" s="11" t="s">
        <v>63</v>
      </c>
      <c r="B20" s="11" t="s">
        <v>88</v>
      </c>
      <c r="C20" s="11" t="s">
        <v>75</v>
      </c>
      <c r="D20" s="11">
        <v>0</v>
      </c>
    </row>
    <row r="21" spans="1:4" ht="15.75">
      <c r="A21" s="11" t="s">
        <v>89</v>
      </c>
      <c r="B21" s="11" t="s">
        <v>90</v>
      </c>
      <c r="C21" s="11" t="s">
        <v>75</v>
      </c>
      <c r="D21" s="11">
        <v>0</v>
      </c>
    </row>
    <row r="22" spans="1:4" ht="15.75">
      <c r="A22" s="11" t="s">
        <v>91</v>
      </c>
      <c r="B22" s="11" t="s">
        <v>92</v>
      </c>
      <c r="C22" s="11" t="s">
        <v>75</v>
      </c>
      <c r="D22" s="11">
        <f>D16+D10</f>
        <v>751280.1499999999</v>
      </c>
    </row>
    <row r="23" spans="1:4" ht="15.75">
      <c r="A23" s="11" t="s">
        <v>93</v>
      </c>
      <c r="B23" s="11" t="s">
        <v>101</v>
      </c>
      <c r="C23" s="11" t="s">
        <v>75</v>
      </c>
      <c r="D23" s="11">
        <v>0</v>
      </c>
    </row>
    <row r="24" spans="1:4" ht="15.75">
      <c r="A24" s="11" t="s">
        <v>94</v>
      </c>
      <c r="B24" s="11" t="s">
        <v>102</v>
      </c>
      <c r="C24" s="11" t="s">
        <v>75</v>
      </c>
      <c r="D24" s="11">
        <v>2716.14</v>
      </c>
    </row>
    <row r="25" spans="1:5" ht="15.75">
      <c r="A25" s="11" t="s">
        <v>95</v>
      </c>
      <c r="B25" s="11" t="s">
        <v>103</v>
      </c>
      <c r="C25" s="11" t="s">
        <v>75</v>
      </c>
      <c r="D25" s="12">
        <f>E25</f>
        <v>171369.6029052004</v>
      </c>
      <c r="E25" s="1">
        <f>D12-(D16+D10)+D298-D24+D11</f>
        <v>171369.6029052004</v>
      </c>
    </row>
    <row r="26" spans="1:22" s="14" customFormat="1" ht="35.25" customHeight="1">
      <c r="A26" s="40" t="s">
        <v>104</v>
      </c>
      <c r="B26" s="40"/>
      <c r="C26" s="40"/>
      <c r="D26" s="40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1.5">
      <c r="A27" s="15" t="s">
        <v>115</v>
      </c>
      <c r="B27" s="16" t="s">
        <v>106</v>
      </c>
      <c r="C27" s="16" t="s">
        <v>69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2" customFormat="1" ht="15.75">
      <c r="A28" s="20" t="s">
        <v>111</v>
      </c>
      <c r="B28" s="21" t="s">
        <v>107</v>
      </c>
      <c r="C28" s="21" t="s">
        <v>75</v>
      </c>
      <c r="D28" s="21">
        <f>E28</f>
        <v>45216.5</v>
      </c>
      <c r="E28" s="17">
        <v>45216.5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22" customFormat="1" ht="31.5">
      <c r="A29" s="20" t="s">
        <v>112</v>
      </c>
      <c r="B29" s="21" t="s">
        <v>108</v>
      </c>
      <c r="C29" s="21" t="s">
        <v>69</v>
      </c>
      <c r="D29" s="21" t="s">
        <v>4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22" customFormat="1" ht="15.75">
      <c r="A30" s="20" t="s">
        <v>113</v>
      </c>
      <c r="B30" s="21" t="s">
        <v>109</v>
      </c>
      <c r="C30" s="21" t="s">
        <v>69</v>
      </c>
      <c r="D30" s="21" t="s">
        <v>11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22" customFormat="1" ht="15.75">
      <c r="A31" s="20" t="s">
        <v>114</v>
      </c>
      <c r="B31" s="21" t="s">
        <v>66</v>
      </c>
      <c r="C31" s="21" t="s">
        <v>69</v>
      </c>
      <c r="D31" s="21" t="s">
        <v>12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22" customFormat="1" ht="15.75">
      <c r="A32" s="20" t="s">
        <v>116</v>
      </c>
      <c r="B32" s="21" t="s">
        <v>110</v>
      </c>
      <c r="C32" s="21" t="s">
        <v>75</v>
      </c>
      <c r="D32" s="23">
        <f>E28/E2</f>
        <v>11.090358342939835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27" customFormat="1" ht="31.5">
      <c r="A33" s="24" t="s">
        <v>117</v>
      </c>
      <c r="B33" s="25" t="s">
        <v>106</v>
      </c>
      <c r="C33" s="25" t="s">
        <v>69</v>
      </c>
      <c r="D33" s="25" t="s">
        <v>13</v>
      </c>
      <c r="E33" s="13" t="s">
        <v>322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118</v>
      </c>
      <c r="B34" s="9" t="s">
        <v>107</v>
      </c>
      <c r="C34" s="9" t="s">
        <v>75</v>
      </c>
      <c r="D34" s="29">
        <f>E35+E39+E43+E47+E51+E55</f>
        <v>52208.07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119</v>
      </c>
      <c r="B35" s="9" t="s">
        <v>108</v>
      </c>
      <c r="C35" s="9" t="s">
        <v>69</v>
      </c>
      <c r="D35" s="9" t="s">
        <v>14</v>
      </c>
      <c r="E35" s="13">
        <v>919.79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120</v>
      </c>
      <c r="B36" s="9" t="s">
        <v>109</v>
      </c>
      <c r="C36" s="9" t="s">
        <v>69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121</v>
      </c>
      <c r="B37" s="9" t="s">
        <v>66</v>
      </c>
      <c r="C37" s="9" t="s">
        <v>69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122</v>
      </c>
      <c r="B38" s="9" t="s">
        <v>110</v>
      </c>
      <c r="C38" s="9" t="s">
        <v>75</v>
      </c>
      <c r="D38" s="30">
        <f>E35/E2</f>
        <v>0.2255990777758701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123</v>
      </c>
      <c r="B39" s="9" t="s">
        <v>108</v>
      </c>
      <c r="C39" s="9" t="s">
        <v>69</v>
      </c>
      <c r="D39" s="9" t="s">
        <v>321</v>
      </c>
      <c r="E39" s="13">
        <v>1634.1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124</v>
      </c>
      <c r="B40" s="9" t="s">
        <v>109</v>
      </c>
      <c r="C40" s="9" t="s">
        <v>69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125</v>
      </c>
      <c r="B41" s="9" t="s">
        <v>66</v>
      </c>
      <c r="C41" s="9" t="s">
        <v>69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126</v>
      </c>
      <c r="B42" s="9" t="s">
        <v>110</v>
      </c>
      <c r="C42" s="9" t="s">
        <v>75</v>
      </c>
      <c r="D42" s="30">
        <f>E39/E2</f>
        <v>0.40079958794241005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127</v>
      </c>
      <c r="B43" s="9" t="s">
        <v>108</v>
      </c>
      <c r="C43" s="9" t="s">
        <v>69</v>
      </c>
      <c r="D43" s="9" t="s">
        <v>15</v>
      </c>
      <c r="E43" s="13">
        <v>29927.54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128</v>
      </c>
      <c r="B44" s="9" t="s">
        <v>109</v>
      </c>
      <c r="C44" s="9" t="s">
        <v>69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129</v>
      </c>
      <c r="B45" s="9" t="s">
        <v>66</v>
      </c>
      <c r="C45" s="9" t="s">
        <v>69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130</v>
      </c>
      <c r="B46" s="9" t="s">
        <v>110</v>
      </c>
      <c r="C46" s="9" t="s">
        <v>75</v>
      </c>
      <c r="D46" s="29">
        <f>E43/E2</f>
        <v>7.3403988128817055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336</v>
      </c>
      <c r="B47" s="9" t="s">
        <v>108</v>
      </c>
      <c r="C47" s="9" t="s">
        <v>69</v>
      </c>
      <c r="D47" s="9" t="s">
        <v>16</v>
      </c>
      <c r="E47" s="13">
        <v>19726.64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337</v>
      </c>
      <c r="B48" s="9" t="s">
        <v>109</v>
      </c>
      <c r="C48" s="9" t="s">
        <v>69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338</v>
      </c>
      <c r="B49" s="9" t="s">
        <v>66</v>
      </c>
      <c r="C49" s="9" t="s">
        <v>69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339</v>
      </c>
      <c r="B50" s="9" t="s">
        <v>110</v>
      </c>
      <c r="C50" s="9" t="s">
        <v>75</v>
      </c>
      <c r="D50" s="30">
        <f>E47/E2</f>
        <v>4.83839984302568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340</v>
      </c>
      <c r="B51" s="9" t="s">
        <v>108</v>
      </c>
      <c r="C51" s="9" t="s">
        <v>69</v>
      </c>
      <c r="D51" s="30" t="s">
        <v>324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341</v>
      </c>
      <c r="B52" s="9" t="s">
        <v>109</v>
      </c>
      <c r="C52" s="9" t="s">
        <v>69</v>
      </c>
      <c r="D52" s="30" t="s">
        <v>149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342</v>
      </c>
      <c r="B53" s="9" t="s">
        <v>66</v>
      </c>
      <c r="C53" s="9" t="s">
        <v>69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343</v>
      </c>
      <c r="B54" s="9" t="s">
        <v>110</v>
      </c>
      <c r="C54" s="9" t="s">
        <v>75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344</v>
      </c>
      <c r="B55" s="9" t="s">
        <v>108</v>
      </c>
      <c r="C55" s="9" t="s">
        <v>69</v>
      </c>
      <c r="D55" s="30" t="s">
        <v>323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345</v>
      </c>
      <c r="B56" s="9" t="s">
        <v>109</v>
      </c>
      <c r="C56" s="9" t="s">
        <v>69</v>
      </c>
      <c r="D56" s="30" t="s">
        <v>149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346</v>
      </c>
      <c r="B57" s="9" t="s">
        <v>66</v>
      </c>
      <c r="C57" s="9" t="s">
        <v>69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347</v>
      </c>
      <c r="B58" s="9" t="s">
        <v>110</v>
      </c>
      <c r="C58" s="9" t="s">
        <v>75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131</v>
      </c>
      <c r="B59" s="25" t="s">
        <v>106</v>
      </c>
      <c r="C59" s="25" t="s">
        <v>69</v>
      </c>
      <c r="D59" s="25" t="s">
        <v>18</v>
      </c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132</v>
      </c>
      <c r="B60" s="9" t="s">
        <v>107</v>
      </c>
      <c r="C60" s="9" t="s">
        <v>75</v>
      </c>
      <c r="D60" s="9">
        <f>E60</f>
        <v>38915.1</v>
      </c>
      <c r="E60" s="13">
        <v>38915.1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133</v>
      </c>
      <c r="B61" s="9" t="s">
        <v>108</v>
      </c>
      <c r="C61" s="9" t="s">
        <v>69</v>
      </c>
      <c r="D61" s="9" t="s">
        <v>19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134</v>
      </c>
      <c r="B62" s="9" t="s">
        <v>109</v>
      </c>
      <c r="C62" s="9" t="s">
        <v>69</v>
      </c>
      <c r="D62" s="9" t="s">
        <v>20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135</v>
      </c>
      <c r="B63" s="9" t="s">
        <v>66</v>
      </c>
      <c r="C63" s="9" t="s">
        <v>69</v>
      </c>
      <c r="D63" s="9" t="s">
        <v>12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136</v>
      </c>
      <c r="B64" s="9" t="s">
        <v>110</v>
      </c>
      <c r="C64" s="9" t="s">
        <v>75</v>
      </c>
      <c r="D64" s="31">
        <f>E60/E2</f>
        <v>9.54479899928871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4" customFormat="1" ht="31.5">
      <c r="A65" s="28"/>
      <c r="B65" s="25" t="s">
        <v>106</v>
      </c>
      <c r="C65" s="25" t="s">
        <v>69</v>
      </c>
      <c r="D65" s="25" t="s">
        <v>377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4" customFormat="1" ht="15.75">
      <c r="A66" s="28"/>
      <c r="B66" s="9" t="s">
        <v>107</v>
      </c>
      <c r="C66" s="9" t="s">
        <v>75</v>
      </c>
      <c r="D66" s="9">
        <f>E67+E71+E75+E79+E83+E87</f>
        <v>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/>
      <c r="B67" s="9" t="s">
        <v>108</v>
      </c>
      <c r="C67" s="9" t="s">
        <v>69</v>
      </c>
      <c r="D67" s="9" t="s">
        <v>378</v>
      </c>
      <c r="E67" s="13">
        <v>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/>
      <c r="B68" s="9" t="s">
        <v>109</v>
      </c>
      <c r="C68" s="9" t="s">
        <v>69</v>
      </c>
      <c r="D68" s="9" t="s">
        <v>17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/>
      <c r="B69" s="9" t="s">
        <v>66</v>
      </c>
      <c r="C69" s="9" t="s">
        <v>69</v>
      </c>
      <c r="D69" s="9" t="s">
        <v>12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/>
      <c r="B70" s="9" t="s">
        <v>110</v>
      </c>
      <c r="C70" s="9" t="s">
        <v>75</v>
      </c>
      <c r="D70" s="9">
        <f>E67/E2</f>
        <v>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4" customFormat="1" ht="31.5">
      <c r="A71" s="28"/>
      <c r="B71" s="9" t="s">
        <v>108</v>
      </c>
      <c r="C71" s="9" t="s">
        <v>69</v>
      </c>
      <c r="D71" s="9" t="s">
        <v>379</v>
      </c>
      <c r="E71" s="13">
        <v>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4" customFormat="1" ht="15.75">
      <c r="A72" s="28"/>
      <c r="B72" s="9" t="s">
        <v>109</v>
      </c>
      <c r="C72" s="9" t="s">
        <v>69</v>
      </c>
      <c r="D72" s="9" t="s">
        <v>21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15.75">
      <c r="A73" s="28"/>
      <c r="B73" s="9" t="s">
        <v>66</v>
      </c>
      <c r="C73" s="9" t="s">
        <v>69</v>
      </c>
      <c r="D73" s="9" t="s">
        <v>12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/>
      <c r="B74" s="9" t="s">
        <v>110</v>
      </c>
      <c r="C74" s="9" t="s">
        <v>75</v>
      </c>
      <c r="D74" s="9">
        <f>E71/E2</f>
        <v>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31.5">
      <c r="A75" s="28"/>
      <c r="B75" s="9" t="s">
        <v>108</v>
      </c>
      <c r="C75" s="9" t="s">
        <v>69</v>
      </c>
      <c r="D75" s="9" t="s">
        <v>380</v>
      </c>
      <c r="E75" s="13">
        <v>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/>
      <c r="B76" s="9" t="s">
        <v>109</v>
      </c>
      <c r="C76" s="9" t="s">
        <v>69</v>
      </c>
      <c r="D76" s="9" t="s">
        <v>21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15.75">
      <c r="A77" s="28"/>
      <c r="B77" s="9" t="s">
        <v>66</v>
      </c>
      <c r="C77" s="9" t="s">
        <v>69</v>
      </c>
      <c r="D77" s="9" t="s">
        <v>12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28"/>
      <c r="B78" s="9" t="s">
        <v>110</v>
      </c>
      <c r="C78" s="9" t="s">
        <v>75</v>
      </c>
      <c r="D78" s="9">
        <f>E75/E2</f>
        <v>0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/>
      <c r="B79" s="9" t="s">
        <v>108</v>
      </c>
      <c r="C79" s="9" t="s">
        <v>69</v>
      </c>
      <c r="D79" s="9" t="s">
        <v>381</v>
      </c>
      <c r="E79" s="13">
        <v>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/>
      <c r="B80" s="9" t="s">
        <v>109</v>
      </c>
      <c r="C80" s="9" t="s">
        <v>69</v>
      </c>
      <c r="D80" s="9" t="s">
        <v>21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/>
      <c r="B81" s="9" t="s">
        <v>66</v>
      </c>
      <c r="C81" s="9" t="s">
        <v>69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/>
      <c r="B82" s="9" t="s">
        <v>110</v>
      </c>
      <c r="C82" s="9" t="s">
        <v>75</v>
      </c>
      <c r="D82" s="9">
        <f>E79/E2</f>
        <v>0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ht="31.5">
      <c r="A83" s="28"/>
      <c r="B83" s="9" t="s">
        <v>108</v>
      </c>
      <c r="C83" s="9" t="s">
        <v>69</v>
      </c>
      <c r="D83" s="9" t="s">
        <v>382</v>
      </c>
      <c r="E83" s="13">
        <v>0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4" customFormat="1" ht="15.75">
      <c r="A84" s="28"/>
      <c r="B84" s="9" t="s">
        <v>109</v>
      </c>
      <c r="C84" s="9" t="s">
        <v>69</v>
      </c>
      <c r="D84" s="9" t="s">
        <v>17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15.75">
      <c r="A85" s="28"/>
      <c r="B85" s="9" t="s">
        <v>66</v>
      </c>
      <c r="C85" s="9" t="s">
        <v>69</v>
      </c>
      <c r="D85" s="9" t="s">
        <v>12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/>
      <c r="B86" s="9" t="s">
        <v>110</v>
      </c>
      <c r="C86" s="9" t="s">
        <v>75</v>
      </c>
      <c r="D86" s="9">
        <f>E83/E2</f>
        <v>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31.5">
      <c r="A87" s="28"/>
      <c r="B87" s="9" t="s">
        <v>108</v>
      </c>
      <c r="C87" s="9" t="s">
        <v>69</v>
      </c>
      <c r="D87" s="9" t="s">
        <v>389</v>
      </c>
      <c r="E87" s="13">
        <v>0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/>
      <c r="B88" s="9" t="s">
        <v>109</v>
      </c>
      <c r="C88" s="9" t="s">
        <v>69</v>
      </c>
      <c r="D88" s="9" t="s">
        <v>27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4" customFormat="1" ht="15.75">
      <c r="A89" s="28"/>
      <c r="B89" s="9" t="s">
        <v>66</v>
      </c>
      <c r="C89" s="9" t="s">
        <v>69</v>
      </c>
      <c r="D89" s="9" t="s">
        <v>12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14" customFormat="1" ht="15.75">
      <c r="A90" s="28"/>
      <c r="B90" s="9" t="s">
        <v>110</v>
      </c>
      <c r="C90" s="9" t="s">
        <v>75</v>
      </c>
      <c r="D90" s="31">
        <f>E87/E2</f>
        <v>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/>
      <c r="B91" s="25" t="s">
        <v>106</v>
      </c>
      <c r="C91" s="25" t="s">
        <v>69</v>
      </c>
      <c r="D91" s="25" t="s">
        <v>383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/>
      <c r="B92" s="9" t="s">
        <v>107</v>
      </c>
      <c r="C92" s="9" t="s">
        <v>75</v>
      </c>
      <c r="D92" s="9">
        <f>E93+E94+E97+E101+E105</f>
        <v>129705.86000000002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31.5">
      <c r="A93" s="28"/>
      <c r="B93" s="9" t="s">
        <v>108</v>
      </c>
      <c r="C93" s="9" t="s">
        <v>69</v>
      </c>
      <c r="D93" s="9" t="s">
        <v>384</v>
      </c>
      <c r="E93" s="13">
        <v>102742.92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/>
      <c r="B94" s="9" t="s">
        <v>109</v>
      </c>
      <c r="C94" s="9" t="s">
        <v>69</v>
      </c>
      <c r="D94" s="9" t="s">
        <v>11</v>
      </c>
      <c r="E94" s="13">
        <v>23000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15.75">
      <c r="A95" s="28"/>
      <c r="B95" s="9" t="s">
        <v>66</v>
      </c>
      <c r="C95" s="9" t="s">
        <v>69</v>
      </c>
      <c r="D95" s="9" t="s">
        <v>22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/>
      <c r="B96" s="9" t="s">
        <v>110</v>
      </c>
      <c r="C96" s="9" t="s">
        <v>75</v>
      </c>
      <c r="D96" s="9">
        <f>E93/12+E94/2</f>
        <v>20061.91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31.5">
      <c r="A97" s="28"/>
      <c r="B97" s="9" t="s">
        <v>108</v>
      </c>
      <c r="C97" s="9" t="s">
        <v>69</v>
      </c>
      <c r="D97" s="9" t="s">
        <v>385</v>
      </c>
      <c r="E97" s="13">
        <v>587.1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/>
      <c r="B98" s="9" t="s">
        <v>109</v>
      </c>
      <c r="C98" s="9" t="s">
        <v>69</v>
      </c>
      <c r="D98" s="9" t="s">
        <v>21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14" customFormat="1" ht="15.75">
      <c r="A99" s="28"/>
      <c r="B99" s="9" t="s">
        <v>66</v>
      </c>
      <c r="C99" s="9" t="s">
        <v>69</v>
      </c>
      <c r="D99" s="9" t="s">
        <v>12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14" customFormat="1" ht="15.75">
      <c r="A100" s="28"/>
      <c r="B100" s="9" t="s">
        <v>110</v>
      </c>
      <c r="C100" s="9" t="s">
        <v>75</v>
      </c>
      <c r="D100" s="9">
        <v>0.018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/>
      <c r="B101" s="9" t="s">
        <v>108</v>
      </c>
      <c r="C101" s="9" t="s">
        <v>69</v>
      </c>
      <c r="D101" s="9" t="s">
        <v>386</v>
      </c>
      <c r="E101" s="13">
        <v>2152.71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/>
      <c r="B102" s="9" t="s">
        <v>109</v>
      </c>
      <c r="C102" s="9" t="s">
        <v>69</v>
      </c>
      <c r="D102" s="9" t="s">
        <v>17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/>
      <c r="B103" s="9" t="s">
        <v>66</v>
      </c>
      <c r="C103" s="9" t="s">
        <v>69</v>
      </c>
      <c r="D103" s="9" t="s">
        <v>12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.75">
      <c r="A104" s="28"/>
      <c r="B104" s="9" t="s">
        <v>110</v>
      </c>
      <c r="C104" s="9" t="s">
        <v>75</v>
      </c>
      <c r="D104" s="9">
        <v>0.052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/>
      <c r="B105" s="9" t="s">
        <v>108</v>
      </c>
      <c r="C105" s="9" t="s">
        <v>69</v>
      </c>
      <c r="D105" s="9" t="s">
        <v>387</v>
      </c>
      <c r="E105" s="13">
        <v>1223.13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/>
      <c r="B106" s="9" t="s">
        <v>109</v>
      </c>
      <c r="C106" s="9" t="s">
        <v>69</v>
      </c>
      <c r="D106" s="9" t="s">
        <v>17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/>
      <c r="B107" s="9" t="s">
        <v>66</v>
      </c>
      <c r="C107" s="9" t="s">
        <v>69</v>
      </c>
      <c r="D107" s="9" t="s">
        <v>12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/>
      <c r="B108" s="9" t="s">
        <v>110</v>
      </c>
      <c r="C108" s="9" t="s">
        <v>75</v>
      </c>
      <c r="D108" s="9">
        <v>0.03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15.75">
      <c r="A109" s="24" t="s">
        <v>137</v>
      </c>
      <c r="B109" s="25" t="s">
        <v>106</v>
      </c>
      <c r="C109" s="25" t="s">
        <v>69</v>
      </c>
      <c r="D109" s="25" t="s">
        <v>392</v>
      </c>
      <c r="E109" s="13">
        <v>0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138</v>
      </c>
      <c r="B110" s="9" t="s">
        <v>107</v>
      </c>
      <c r="C110" s="9" t="s">
        <v>75</v>
      </c>
      <c r="D110" s="9">
        <f>E109</f>
        <v>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139</v>
      </c>
      <c r="B111" s="9" t="s">
        <v>108</v>
      </c>
      <c r="C111" s="9" t="s">
        <v>69</v>
      </c>
      <c r="D111" s="9" t="s">
        <v>392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140</v>
      </c>
      <c r="B112" s="9" t="s">
        <v>109</v>
      </c>
      <c r="C112" s="9" t="s">
        <v>69</v>
      </c>
      <c r="D112" s="9" t="s">
        <v>27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141</v>
      </c>
      <c r="B113" s="9" t="s">
        <v>66</v>
      </c>
      <c r="C113" s="9" t="s">
        <v>69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142</v>
      </c>
      <c r="B114" s="9" t="s">
        <v>110</v>
      </c>
      <c r="C114" s="9" t="s">
        <v>75</v>
      </c>
      <c r="D114" s="31">
        <f>E109/E2</f>
        <v>0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27" customFormat="1" ht="31.5">
      <c r="A115" s="24" t="s">
        <v>143</v>
      </c>
      <c r="B115" s="25" t="s">
        <v>106</v>
      </c>
      <c r="C115" s="25" t="s">
        <v>69</v>
      </c>
      <c r="D115" s="25" t="s">
        <v>23</v>
      </c>
      <c r="E115" s="13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s="14" customFormat="1" ht="15.75">
      <c r="A116" s="28" t="s">
        <v>144</v>
      </c>
      <c r="B116" s="9" t="s">
        <v>107</v>
      </c>
      <c r="C116" s="9" t="s">
        <v>75</v>
      </c>
      <c r="D116" s="9">
        <f>E116</f>
        <v>59952.94</v>
      </c>
      <c r="E116" s="13">
        <v>59952.94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31.5">
      <c r="A117" s="28" t="s">
        <v>145</v>
      </c>
      <c r="B117" s="9" t="s">
        <v>108</v>
      </c>
      <c r="C117" s="9" t="s">
        <v>69</v>
      </c>
      <c r="D117" s="9" t="s">
        <v>7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146</v>
      </c>
      <c r="B118" s="9" t="s">
        <v>109</v>
      </c>
      <c r="C118" s="9" t="s">
        <v>69</v>
      </c>
      <c r="D118" s="9" t="s">
        <v>20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15.75">
      <c r="A119" s="28" t="s">
        <v>147</v>
      </c>
      <c r="B119" s="9" t="s">
        <v>66</v>
      </c>
      <c r="C119" s="9" t="s">
        <v>69</v>
      </c>
      <c r="D119" s="9" t="s">
        <v>12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148</v>
      </c>
      <c r="B120" s="9" t="s">
        <v>110</v>
      </c>
      <c r="C120" s="9" t="s">
        <v>75</v>
      </c>
      <c r="D120" s="31">
        <f>E116/E2</f>
        <v>14.70479998037821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27" customFormat="1" ht="31.5">
      <c r="A121" s="24" t="s">
        <v>151</v>
      </c>
      <c r="B121" s="25" t="s">
        <v>106</v>
      </c>
      <c r="C121" s="25" t="s">
        <v>69</v>
      </c>
      <c r="D121" s="25" t="s">
        <v>57</v>
      </c>
      <c r="E121" s="13">
        <v>1319.25</v>
      </c>
      <c r="F121" s="26" t="s">
        <v>333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s="14" customFormat="1" ht="15.75">
      <c r="A122" s="28" t="s">
        <v>152</v>
      </c>
      <c r="B122" s="9" t="s">
        <v>107</v>
      </c>
      <c r="C122" s="9" t="s">
        <v>75</v>
      </c>
      <c r="D122" s="9">
        <f>E121</f>
        <v>1319.25</v>
      </c>
      <c r="E122" s="13"/>
      <c r="F122" s="13">
        <v>3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153</v>
      </c>
      <c r="B123" s="9" t="s">
        <v>108</v>
      </c>
      <c r="C123" s="9" t="s">
        <v>69</v>
      </c>
      <c r="D123" s="9" t="s">
        <v>57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154</v>
      </c>
      <c r="B124" s="9" t="s">
        <v>109</v>
      </c>
      <c r="C124" s="9" t="s">
        <v>69</v>
      </c>
      <c r="D124" s="9" t="s">
        <v>150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155</v>
      </c>
      <c r="B125" s="9" t="s">
        <v>66</v>
      </c>
      <c r="C125" s="9" t="s">
        <v>69</v>
      </c>
      <c r="D125" s="9" t="s">
        <v>22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156</v>
      </c>
      <c r="B126" s="9" t="s">
        <v>110</v>
      </c>
      <c r="C126" s="9" t="s">
        <v>75</v>
      </c>
      <c r="D126" s="31">
        <f>E121/F122</f>
        <v>439.75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27" customFormat="1" ht="15.75">
      <c r="A127" s="24" t="s">
        <v>157</v>
      </c>
      <c r="B127" s="25" t="s">
        <v>106</v>
      </c>
      <c r="C127" s="25" t="s">
        <v>69</v>
      </c>
      <c r="D127" s="25" t="s">
        <v>24</v>
      </c>
      <c r="E127" s="13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:22" s="14" customFormat="1" ht="15.75">
      <c r="A128" s="28" t="s">
        <v>158</v>
      </c>
      <c r="B128" s="9" t="s">
        <v>107</v>
      </c>
      <c r="C128" s="9" t="s">
        <v>75</v>
      </c>
      <c r="D128" s="9">
        <f>E129+E133</f>
        <v>136305.59999999998</v>
      </c>
      <c r="E128" s="13"/>
      <c r="F128" s="26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31.5">
      <c r="A129" s="28" t="s">
        <v>159</v>
      </c>
      <c r="B129" s="9" t="s">
        <v>108</v>
      </c>
      <c r="C129" s="9" t="s">
        <v>69</v>
      </c>
      <c r="D129" s="9" t="s">
        <v>6</v>
      </c>
      <c r="E129" s="13">
        <v>41635.34</v>
      </c>
      <c r="F129" s="26" t="s">
        <v>335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160</v>
      </c>
      <c r="B130" s="9" t="s">
        <v>109</v>
      </c>
      <c r="C130" s="9" t="s">
        <v>69</v>
      </c>
      <c r="D130" s="9" t="s">
        <v>25</v>
      </c>
      <c r="E130" s="13"/>
      <c r="F130" s="26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15.75">
      <c r="A131" s="28" t="s">
        <v>161</v>
      </c>
      <c r="B131" s="9" t="s">
        <v>66</v>
      </c>
      <c r="C131" s="9" t="s">
        <v>69</v>
      </c>
      <c r="D131" s="9" t="s">
        <v>12</v>
      </c>
      <c r="E131" s="13"/>
      <c r="F131" s="26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162</v>
      </c>
      <c r="B132" s="9" t="s">
        <v>110</v>
      </c>
      <c r="C132" s="9" t="s">
        <v>75</v>
      </c>
      <c r="D132" s="31">
        <f>E129/E2</f>
        <v>10.21199872458365</v>
      </c>
      <c r="E132" s="13"/>
      <c r="F132" s="26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31.5">
      <c r="A133" s="28" t="s">
        <v>163</v>
      </c>
      <c r="B133" s="9" t="s">
        <v>108</v>
      </c>
      <c r="C133" s="9" t="s">
        <v>69</v>
      </c>
      <c r="D133" s="9" t="s">
        <v>5</v>
      </c>
      <c r="E133" s="13">
        <v>94670.26</v>
      </c>
      <c r="F133" s="26" t="s">
        <v>335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164</v>
      </c>
      <c r="B134" s="9" t="s">
        <v>109</v>
      </c>
      <c r="C134" s="9" t="s">
        <v>69</v>
      </c>
      <c r="D134" s="9" t="s">
        <v>20</v>
      </c>
      <c r="E134" s="13"/>
      <c r="F134" s="26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15.75">
      <c r="A135" s="28" t="s">
        <v>165</v>
      </c>
      <c r="B135" s="9" t="s">
        <v>66</v>
      </c>
      <c r="C135" s="9" t="s">
        <v>69</v>
      </c>
      <c r="D135" s="9" t="s">
        <v>12</v>
      </c>
      <c r="E135" s="13"/>
      <c r="F135" s="26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166</v>
      </c>
      <c r="B136" s="9" t="s">
        <v>110</v>
      </c>
      <c r="C136" s="9" t="s">
        <v>75</v>
      </c>
      <c r="D136" s="31">
        <f>E133/E2</f>
        <v>23.21999950945525</v>
      </c>
      <c r="E136" s="13"/>
      <c r="F136" s="26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27" customFormat="1" ht="47.25">
      <c r="A137" s="24" t="s">
        <v>168</v>
      </c>
      <c r="B137" s="25" t="s">
        <v>106</v>
      </c>
      <c r="C137" s="25" t="s">
        <v>69</v>
      </c>
      <c r="D137" s="25" t="s">
        <v>26</v>
      </c>
      <c r="E137" s="13"/>
      <c r="F137" s="9" t="s">
        <v>334</v>
      </c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  <row r="138" spans="1:22" s="14" customFormat="1" ht="15.75">
      <c r="A138" s="28" t="s">
        <v>169</v>
      </c>
      <c r="B138" s="9" t="s">
        <v>107</v>
      </c>
      <c r="C138" s="9" t="s">
        <v>75</v>
      </c>
      <c r="D138" s="9">
        <f>E139+E143</f>
        <v>196.67</v>
      </c>
      <c r="E138" s="13"/>
      <c r="F138" s="9">
        <v>360.3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170</v>
      </c>
      <c r="B139" s="9" t="s">
        <v>108</v>
      </c>
      <c r="C139" s="9" t="s">
        <v>69</v>
      </c>
      <c r="D139" s="9" t="s">
        <v>9</v>
      </c>
      <c r="E139" s="13">
        <v>0</v>
      </c>
      <c r="F139" s="3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171</v>
      </c>
      <c r="B140" s="9" t="s">
        <v>109</v>
      </c>
      <c r="C140" s="9" t="s">
        <v>69</v>
      </c>
      <c r="D140" s="9" t="s">
        <v>27</v>
      </c>
      <c r="E140" s="13"/>
      <c r="F140" s="3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172</v>
      </c>
      <c r="B141" s="9" t="s">
        <v>66</v>
      </c>
      <c r="C141" s="9" t="s">
        <v>69</v>
      </c>
      <c r="D141" s="9" t="s">
        <v>167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31.5">
      <c r="A142" s="28" t="s">
        <v>173</v>
      </c>
      <c r="B142" s="9" t="s">
        <v>110</v>
      </c>
      <c r="C142" s="9" t="s">
        <v>75</v>
      </c>
      <c r="D142" s="31">
        <v>0</v>
      </c>
      <c r="E142" s="13"/>
      <c r="F142" s="9" t="s">
        <v>334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174</v>
      </c>
      <c r="B143" s="9" t="s">
        <v>108</v>
      </c>
      <c r="C143" s="9" t="s">
        <v>69</v>
      </c>
      <c r="D143" s="9" t="s">
        <v>8</v>
      </c>
      <c r="E143" s="13">
        <v>196.67</v>
      </c>
      <c r="F143" s="9">
        <f>F138</f>
        <v>360.3</v>
      </c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175</v>
      </c>
      <c r="B144" s="9" t="s">
        <v>109</v>
      </c>
      <c r="C144" s="9" t="s">
        <v>69</v>
      </c>
      <c r="D144" s="9" t="s">
        <v>28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176</v>
      </c>
      <c r="B145" s="9" t="s">
        <v>66</v>
      </c>
      <c r="C145" s="9" t="s">
        <v>69</v>
      </c>
      <c r="D145" s="9" t="s">
        <v>167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177</v>
      </c>
      <c r="B146" s="9" t="s">
        <v>110</v>
      </c>
      <c r="C146" s="9" t="s">
        <v>75</v>
      </c>
      <c r="D146" s="31">
        <f>E143/F143</f>
        <v>0.5458506799888981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27" customFormat="1" ht="63">
      <c r="A147" s="24" t="s">
        <v>178</v>
      </c>
      <c r="B147" s="25" t="s">
        <v>106</v>
      </c>
      <c r="C147" s="25" t="s">
        <v>69</v>
      </c>
      <c r="D147" s="25" t="s">
        <v>29</v>
      </c>
      <c r="E147" s="13"/>
      <c r="F147" s="13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</row>
    <row r="148" spans="1:22" s="14" customFormat="1" ht="15.75">
      <c r="A148" s="28" t="s">
        <v>179</v>
      </c>
      <c r="B148" s="9" t="s">
        <v>107</v>
      </c>
      <c r="C148" s="9" t="s">
        <v>75</v>
      </c>
      <c r="D148" s="9">
        <f>E149+E153+E157+E161+E165+E169+E173+E177+E181+E185+E189+E193+E201+E197+E203</f>
        <v>109473.78000000001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31.5">
      <c r="A149" s="28" t="s">
        <v>180</v>
      </c>
      <c r="B149" s="9" t="s">
        <v>108</v>
      </c>
      <c r="C149" s="9" t="s">
        <v>69</v>
      </c>
      <c r="D149" s="9" t="s">
        <v>30</v>
      </c>
      <c r="E149" s="13">
        <v>2059.75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181</v>
      </c>
      <c r="B150" s="9" t="s">
        <v>109</v>
      </c>
      <c r="C150" s="9" t="s">
        <v>69</v>
      </c>
      <c r="D150" s="9" t="s">
        <v>25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15.75">
      <c r="A151" s="28" t="s">
        <v>182</v>
      </c>
      <c r="B151" s="9" t="s">
        <v>66</v>
      </c>
      <c r="C151" s="9" t="s">
        <v>69</v>
      </c>
      <c r="D151" s="9" t="s">
        <v>12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183</v>
      </c>
      <c r="B152" s="9" t="s">
        <v>110</v>
      </c>
      <c r="C152" s="9" t="s">
        <v>75</v>
      </c>
      <c r="D152" s="31">
        <f>E149/E2</f>
        <v>0.505199774349415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31.5">
      <c r="A153" s="28" t="s">
        <v>184</v>
      </c>
      <c r="B153" s="9" t="s">
        <v>108</v>
      </c>
      <c r="C153" s="9" t="s">
        <v>69</v>
      </c>
      <c r="D153" s="9" t="s">
        <v>31</v>
      </c>
      <c r="E153" s="13">
        <v>8751.5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185</v>
      </c>
      <c r="B154" s="9" t="s">
        <v>109</v>
      </c>
      <c r="C154" s="9" t="s">
        <v>69</v>
      </c>
      <c r="D154" s="9" t="s">
        <v>32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15.75">
      <c r="A155" s="28" t="s">
        <v>186</v>
      </c>
      <c r="B155" s="9" t="s">
        <v>66</v>
      </c>
      <c r="C155" s="9" t="s">
        <v>69</v>
      </c>
      <c r="D155" s="9" t="s">
        <v>12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187</v>
      </c>
      <c r="B156" s="9" t="s">
        <v>110</v>
      </c>
      <c r="C156" s="9" t="s">
        <v>75</v>
      </c>
      <c r="D156" s="31">
        <f>E153/E2</f>
        <v>2.1465011895710187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31.5">
      <c r="A157" s="28" t="s">
        <v>188</v>
      </c>
      <c r="B157" s="9" t="s">
        <v>108</v>
      </c>
      <c r="C157" s="9" t="s">
        <v>69</v>
      </c>
      <c r="D157" s="9" t="s">
        <v>3</v>
      </c>
      <c r="E157" s="13">
        <v>3123.06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189</v>
      </c>
      <c r="B158" s="9" t="s">
        <v>109</v>
      </c>
      <c r="C158" s="9" t="s">
        <v>69</v>
      </c>
      <c r="D158" s="9" t="s">
        <v>33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15.75">
      <c r="A159" s="28" t="s">
        <v>190</v>
      </c>
      <c r="B159" s="9" t="s">
        <v>66</v>
      </c>
      <c r="C159" s="9" t="s">
        <v>69</v>
      </c>
      <c r="D159" s="9" t="s">
        <v>12</v>
      </c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 t="s">
        <v>191</v>
      </c>
      <c r="B160" s="9" t="s">
        <v>110</v>
      </c>
      <c r="C160" s="9" t="s">
        <v>75</v>
      </c>
      <c r="D160" s="31">
        <f>E157/E2</f>
        <v>0.7660003433813249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31.5">
      <c r="A161" s="28" t="s">
        <v>192</v>
      </c>
      <c r="B161" s="9" t="s">
        <v>108</v>
      </c>
      <c r="C161" s="9" t="s">
        <v>69</v>
      </c>
      <c r="D161" s="9" t="s">
        <v>2</v>
      </c>
      <c r="E161" s="13">
        <v>38064.21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 t="s">
        <v>193</v>
      </c>
      <c r="B162" s="9" t="s">
        <v>109</v>
      </c>
      <c r="C162" s="9" t="s">
        <v>69</v>
      </c>
      <c r="D162" s="9" t="s">
        <v>34</v>
      </c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15.75">
      <c r="A163" s="28" t="s">
        <v>194</v>
      </c>
      <c r="B163" s="9" t="s">
        <v>66</v>
      </c>
      <c r="C163" s="9" t="s">
        <v>69</v>
      </c>
      <c r="D163" s="9" t="s">
        <v>12</v>
      </c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195</v>
      </c>
      <c r="B164" s="9" t="s">
        <v>110</v>
      </c>
      <c r="C164" s="9" t="s">
        <v>75</v>
      </c>
      <c r="D164" s="31">
        <f>E161/E2</f>
        <v>9.336099188148438</v>
      </c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47.25">
      <c r="A165" s="28" t="s">
        <v>196</v>
      </c>
      <c r="B165" s="9" t="s">
        <v>108</v>
      </c>
      <c r="C165" s="9" t="s">
        <v>69</v>
      </c>
      <c r="D165" s="9" t="s">
        <v>35</v>
      </c>
      <c r="E165" s="13">
        <v>27012.83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197</v>
      </c>
      <c r="B166" s="9" t="s">
        <v>109</v>
      </c>
      <c r="C166" s="9" t="s">
        <v>69</v>
      </c>
      <c r="D166" s="9" t="s">
        <v>36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15.75">
      <c r="A167" s="28" t="s">
        <v>198</v>
      </c>
      <c r="B167" s="9" t="s">
        <v>66</v>
      </c>
      <c r="C167" s="9" t="s">
        <v>69</v>
      </c>
      <c r="D167" s="9" t="s">
        <v>12</v>
      </c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199</v>
      </c>
      <c r="B168" s="9" t="s">
        <v>110</v>
      </c>
      <c r="C168" s="9" t="s">
        <v>75</v>
      </c>
      <c r="D168" s="31">
        <f>E165/E2</f>
        <v>6.6255009688258815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200</v>
      </c>
      <c r="B169" s="9" t="s">
        <v>108</v>
      </c>
      <c r="C169" s="9" t="s">
        <v>69</v>
      </c>
      <c r="D169" s="9" t="s">
        <v>37</v>
      </c>
      <c r="E169" s="13">
        <v>13886.6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201</v>
      </c>
      <c r="B170" s="9" t="s">
        <v>109</v>
      </c>
      <c r="C170" s="9" t="s">
        <v>69</v>
      </c>
      <c r="D170" s="9" t="s">
        <v>38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202</v>
      </c>
      <c r="B171" s="9" t="s">
        <v>66</v>
      </c>
      <c r="C171" s="9" t="s">
        <v>69</v>
      </c>
      <c r="D171" s="9" t="s">
        <v>12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203</v>
      </c>
      <c r="B172" s="9" t="s">
        <v>110</v>
      </c>
      <c r="C172" s="9" t="s">
        <v>75</v>
      </c>
      <c r="D172" s="31">
        <f>E169/E2</f>
        <v>3.4059993622918254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 t="s">
        <v>204</v>
      </c>
      <c r="B173" s="9" t="s">
        <v>108</v>
      </c>
      <c r="C173" s="9" t="s">
        <v>69</v>
      </c>
      <c r="D173" s="9" t="s">
        <v>39</v>
      </c>
      <c r="E173" s="13">
        <v>7049.31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 t="s">
        <v>205</v>
      </c>
      <c r="B174" s="9" t="s">
        <v>109</v>
      </c>
      <c r="C174" s="9" t="s">
        <v>69</v>
      </c>
      <c r="D174" s="9" t="s">
        <v>27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 t="s">
        <v>206</v>
      </c>
      <c r="B175" s="9" t="s">
        <v>66</v>
      </c>
      <c r="C175" s="9" t="s">
        <v>69</v>
      </c>
      <c r="D175" s="9" t="s">
        <v>12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 t="s">
        <v>207</v>
      </c>
      <c r="B176" s="9" t="s">
        <v>110</v>
      </c>
      <c r="C176" s="9" t="s">
        <v>75</v>
      </c>
      <c r="D176" s="31">
        <f>E173/E2</f>
        <v>1.7290010056167375</v>
      </c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208</v>
      </c>
      <c r="B177" s="9" t="s">
        <v>108</v>
      </c>
      <c r="C177" s="9" t="s">
        <v>69</v>
      </c>
      <c r="D177" s="9" t="s">
        <v>40</v>
      </c>
      <c r="E177" s="13">
        <v>4413.05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209</v>
      </c>
      <c r="B178" s="9" t="s">
        <v>109</v>
      </c>
      <c r="C178" s="9" t="s">
        <v>69</v>
      </c>
      <c r="D178" s="9" t="s">
        <v>34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210</v>
      </c>
      <c r="B179" s="9" t="s">
        <v>66</v>
      </c>
      <c r="C179" s="9" t="s">
        <v>69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211</v>
      </c>
      <c r="B180" s="9" t="s">
        <v>110</v>
      </c>
      <c r="C180" s="9" t="s">
        <v>75</v>
      </c>
      <c r="D180" s="31">
        <f>E177/E2</f>
        <v>1.0823992543719803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348</v>
      </c>
      <c r="B181" s="9" t="s">
        <v>108</v>
      </c>
      <c r="C181" s="9" t="s">
        <v>69</v>
      </c>
      <c r="D181" s="9" t="s">
        <v>330</v>
      </c>
      <c r="E181" s="13">
        <v>2783.84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349</v>
      </c>
      <c r="B182" s="9" t="s">
        <v>109</v>
      </c>
      <c r="C182" s="9" t="s">
        <v>69</v>
      </c>
      <c r="D182" s="9" t="s">
        <v>38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350</v>
      </c>
      <c r="B183" s="9" t="s">
        <v>66</v>
      </c>
      <c r="C183" s="9" t="s">
        <v>69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351</v>
      </c>
      <c r="B184" s="9" t="s">
        <v>110</v>
      </c>
      <c r="C184" s="9" t="s">
        <v>75</v>
      </c>
      <c r="D184" s="31">
        <f>E181/E2</f>
        <v>0.6827990483431852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352</v>
      </c>
      <c r="B185" s="9" t="s">
        <v>108</v>
      </c>
      <c r="C185" s="9" t="s">
        <v>69</v>
      </c>
      <c r="D185" s="31" t="s">
        <v>329</v>
      </c>
      <c r="E185" s="13">
        <v>0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353</v>
      </c>
      <c r="B186" s="9" t="s">
        <v>109</v>
      </c>
      <c r="C186" s="9" t="s">
        <v>69</v>
      </c>
      <c r="D186" s="31" t="s">
        <v>34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354</v>
      </c>
      <c r="B187" s="9" t="s">
        <v>66</v>
      </c>
      <c r="C187" s="9" t="s">
        <v>69</v>
      </c>
      <c r="D187" s="31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355</v>
      </c>
      <c r="B188" s="9" t="s">
        <v>110</v>
      </c>
      <c r="C188" s="9" t="s">
        <v>75</v>
      </c>
      <c r="D188" s="31">
        <f>E185/E2</f>
        <v>0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356</v>
      </c>
      <c r="B189" s="9" t="s">
        <v>108</v>
      </c>
      <c r="C189" s="9" t="s">
        <v>69</v>
      </c>
      <c r="D189" s="31" t="s">
        <v>331</v>
      </c>
      <c r="E189" s="13">
        <v>0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357</v>
      </c>
      <c r="B190" s="9" t="s">
        <v>109</v>
      </c>
      <c r="C190" s="9" t="s">
        <v>69</v>
      </c>
      <c r="D190" s="31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358</v>
      </c>
      <c r="B191" s="9" t="s">
        <v>66</v>
      </c>
      <c r="C191" s="9" t="s">
        <v>69</v>
      </c>
      <c r="D191" s="31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359</v>
      </c>
      <c r="B192" s="9" t="s">
        <v>110</v>
      </c>
      <c r="C192" s="9" t="s">
        <v>75</v>
      </c>
      <c r="D192" s="31">
        <f>E189/E2</f>
        <v>0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360</v>
      </c>
      <c r="B193" s="9" t="s">
        <v>108</v>
      </c>
      <c r="C193" s="9" t="s">
        <v>69</v>
      </c>
      <c r="D193" s="31" t="s">
        <v>328</v>
      </c>
      <c r="E193" s="13">
        <f>165.06+680.75</f>
        <v>845.81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361</v>
      </c>
      <c r="B194" s="9" t="s">
        <v>109</v>
      </c>
      <c r="C194" s="9" t="s">
        <v>69</v>
      </c>
      <c r="D194" s="31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362</v>
      </c>
      <c r="B195" s="9" t="s">
        <v>66</v>
      </c>
      <c r="C195" s="9" t="s">
        <v>69</v>
      </c>
      <c r="D195" s="31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363</v>
      </c>
      <c r="B196" s="9" t="s">
        <v>110</v>
      </c>
      <c r="C196" s="9" t="s">
        <v>75</v>
      </c>
      <c r="D196" s="31">
        <f>E193/E2</f>
        <v>0.20745382747541144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364</v>
      </c>
      <c r="B197" s="9" t="s">
        <v>108</v>
      </c>
      <c r="C197" s="9" t="s">
        <v>69</v>
      </c>
      <c r="D197" s="31" t="s">
        <v>372</v>
      </c>
      <c r="E197" s="13">
        <v>1483.82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365</v>
      </c>
      <c r="B198" s="9" t="s">
        <v>109</v>
      </c>
      <c r="C198" s="9" t="s">
        <v>69</v>
      </c>
      <c r="D198" s="31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366</v>
      </c>
      <c r="B199" s="9" t="s">
        <v>66</v>
      </c>
      <c r="C199" s="9" t="s">
        <v>69</v>
      </c>
      <c r="D199" s="31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367</v>
      </c>
      <c r="B200" s="9" t="s">
        <v>110</v>
      </c>
      <c r="C200" s="9" t="s">
        <v>75</v>
      </c>
      <c r="D200" s="31">
        <v>3.64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364</v>
      </c>
      <c r="B201" s="9" t="s">
        <v>108</v>
      </c>
      <c r="C201" s="9" t="s">
        <v>69</v>
      </c>
      <c r="D201" s="9" t="s">
        <v>325</v>
      </c>
      <c r="E201" s="13">
        <v>0</v>
      </c>
      <c r="F201" s="32">
        <v>0</v>
      </c>
      <c r="G201" s="3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365</v>
      </c>
      <c r="B202" s="9" t="s">
        <v>109</v>
      </c>
      <c r="C202" s="9" t="s">
        <v>69</v>
      </c>
      <c r="D202" s="9" t="s">
        <v>27</v>
      </c>
      <c r="E202" s="13"/>
      <c r="F202" s="34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366</v>
      </c>
      <c r="B203" s="9" t="s">
        <v>66</v>
      </c>
      <c r="C203" s="9" t="s">
        <v>69</v>
      </c>
      <c r="D203" s="9" t="s">
        <v>376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367</v>
      </c>
      <c r="B204" s="9" t="s">
        <v>110</v>
      </c>
      <c r="C204" s="9" t="s">
        <v>75</v>
      </c>
      <c r="D204" s="31">
        <v>71.3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47.25">
      <c r="A205" s="24" t="s">
        <v>212</v>
      </c>
      <c r="B205" s="25" t="s">
        <v>106</v>
      </c>
      <c r="C205" s="25" t="s">
        <v>69</v>
      </c>
      <c r="D205" s="25" t="s">
        <v>41</v>
      </c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213</v>
      </c>
      <c r="B206" s="9" t="s">
        <v>107</v>
      </c>
      <c r="C206" s="9" t="s">
        <v>75</v>
      </c>
      <c r="D206" s="9">
        <f>E207+E211+E215+E219+E223+E227+E231+E235+E239+E243+E247</f>
        <v>74810.9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31.5">
      <c r="A207" s="28" t="s">
        <v>214</v>
      </c>
      <c r="B207" s="9" t="s">
        <v>108</v>
      </c>
      <c r="C207" s="9" t="s">
        <v>69</v>
      </c>
      <c r="D207" s="9" t="s">
        <v>42</v>
      </c>
      <c r="E207" s="13">
        <v>2519</v>
      </c>
      <c r="F207" s="13">
        <v>1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215</v>
      </c>
      <c r="B208" s="9" t="s">
        <v>109</v>
      </c>
      <c r="C208" s="9" t="s">
        <v>69</v>
      </c>
      <c r="D208" s="9" t="s">
        <v>43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15.75">
      <c r="A209" s="28" t="s">
        <v>216</v>
      </c>
      <c r="B209" s="9" t="s">
        <v>66</v>
      </c>
      <c r="C209" s="9" t="s">
        <v>69</v>
      </c>
      <c r="D209" s="9" t="s">
        <v>22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 t="s">
        <v>217</v>
      </c>
      <c r="B210" s="9" t="s">
        <v>110</v>
      </c>
      <c r="C210" s="9" t="s">
        <v>75</v>
      </c>
      <c r="D210" s="31">
        <v>251.9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/>
      <c r="B211" s="9" t="s">
        <v>108</v>
      </c>
      <c r="C211" s="9" t="s">
        <v>69</v>
      </c>
      <c r="D211" s="9" t="s">
        <v>391</v>
      </c>
      <c r="E211" s="13">
        <v>3538.5</v>
      </c>
      <c r="F211" s="13">
        <v>1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109</v>
      </c>
      <c r="C212" s="9" t="s">
        <v>69</v>
      </c>
      <c r="D212" s="9" t="s">
        <v>43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/>
      <c r="B213" s="9" t="s">
        <v>66</v>
      </c>
      <c r="C213" s="9" t="s">
        <v>69</v>
      </c>
      <c r="D213" s="9" t="s">
        <v>22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/>
      <c r="B214" s="9" t="s">
        <v>110</v>
      </c>
      <c r="C214" s="9" t="s">
        <v>75</v>
      </c>
      <c r="D214" s="31">
        <v>353.85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218</v>
      </c>
      <c r="B215" s="9" t="s">
        <v>108</v>
      </c>
      <c r="C215" s="9" t="s">
        <v>69</v>
      </c>
      <c r="D215" s="9" t="s">
        <v>44</v>
      </c>
      <c r="E215" s="13">
        <f>4610.57+1658.29</f>
        <v>6268.86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219</v>
      </c>
      <c r="B216" s="9" t="s">
        <v>109</v>
      </c>
      <c r="C216" s="9" t="s">
        <v>69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220</v>
      </c>
      <c r="B217" s="9" t="s">
        <v>66</v>
      </c>
      <c r="C217" s="9" t="s">
        <v>69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221</v>
      </c>
      <c r="B218" s="9" t="s">
        <v>110</v>
      </c>
      <c r="C218" s="9" t="s">
        <v>75</v>
      </c>
      <c r="D218" s="31">
        <f>E215/E2</f>
        <v>1.5375781805695223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222</v>
      </c>
      <c r="B219" s="9" t="s">
        <v>108</v>
      </c>
      <c r="C219" s="9" t="s">
        <v>69</v>
      </c>
      <c r="D219" s="9" t="s">
        <v>45</v>
      </c>
      <c r="E219" s="13">
        <f>557.97+899.02</f>
        <v>1456.99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223</v>
      </c>
      <c r="B220" s="9" t="s">
        <v>109</v>
      </c>
      <c r="C220" s="9" t="s">
        <v>69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224</v>
      </c>
      <c r="B221" s="9" t="s">
        <v>66</v>
      </c>
      <c r="C221" s="9" t="s">
        <v>69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225</v>
      </c>
      <c r="B222" s="9" t="s">
        <v>110</v>
      </c>
      <c r="C222" s="9" t="s">
        <v>75</v>
      </c>
      <c r="D222" s="31">
        <f>E219/E2</f>
        <v>0.35735939761104707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226</v>
      </c>
      <c r="B223" s="9" t="s">
        <v>108</v>
      </c>
      <c r="C223" s="9" t="s">
        <v>69</v>
      </c>
      <c r="D223" s="9" t="s">
        <v>46</v>
      </c>
      <c r="E223" s="13">
        <f>110.25+1299.55</f>
        <v>1409.8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227</v>
      </c>
      <c r="B224" s="9" t="s">
        <v>109</v>
      </c>
      <c r="C224" s="9" t="s">
        <v>69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228</v>
      </c>
      <c r="B225" s="9" t="s">
        <v>66</v>
      </c>
      <c r="C225" s="9" t="s">
        <v>69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229</v>
      </c>
      <c r="B226" s="9" t="s">
        <v>110</v>
      </c>
      <c r="C226" s="9" t="s">
        <v>75</v>
      </c>
      <c r="D226" s="31">
        <f>E223/E2</f>
        <v>0.3457849942360992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230</v>
      </c>
      <c r="B227" s="9" t="s">
        <v>108</v>
      </c>
      <c r="C227" s="9" t="s">
        <v>69</v>
      </c>
      <c r="D227" s="9" t="s">
        <v>316</v>
      </c>
      <c r="E227" s="13">
        <f>1618.05+296.48+877.89+333.09+204.97</f>
        <v>3330.48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231</v>
      </c>
      <c r="B228" s="9" t="s">
        <v>109</v>
      </c>
      <c r="C228" s="9" t="s">
        <v>69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233</v>
      </c>
      <c r="B229" s="9" t="s">
        <v>66</v>
      </c>
      <c r="C229" s="9" t="s">
        <v>69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234</v>
      </c>
      <c r="B230" s="9" t="s">
        <v>110</v>
      </c>
      <c r="C230" s="9" t="s">
        <v>75</v>
      </c>
      <c r="D230" s="31">
        <f>E227/E2</f>
        <v>0.8168747393981016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/>
      <c r="B231" s="9" t="s">
        <v>108</v>
      </c>
      <c r="C231" s="9" t="s">
        <v>69</v>
      </c>
      <c r="D231" s="9" t="s">
        <v>388</v>
      </c>
      <c r="E231" s="13">
        <f>4868.54+324.93+592.97+1857.97+333.09+204.97</f>
        <v>8182.470000000001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/>
      <c r="B232" s="9" t="s">
        <v>109</v>
      </c>
      <c r="C232" s="9" t="s">
        <v>69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/>
      <c r="B233" s="9" t="s">
        <v>66</v>
      </c>
      <c r="C233" s="9" t="s">
        <v>69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/>
      <c r="B234" s="9" t="s">
        <v>110</v>
      </c>
      <c r="C234" s="9" t="s">
        <v>75</v>
      </c>
      <c r="D234" s="31">
        <f>E231/E2</f>
        <v>2.00693385004047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235</v>
      </c>
      <c r="B235" s="9" t="s">
        <v>108</v>
      </c>
      <c r="C235" s="9" t="s">
        <v>69</v>
      </c>
      <c r="D235" s="9" t="s">
        <v>47</v>
      </c>
      <c r="E235" s="13">
        <f>119.64+6187.38+6279.65</f>
        <v>12586.67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232</v>
      </c>
      <c r="B236" s="9" t="s">
        <v>109</v>
      </c>
      <c r="C236" s="9" t="s">
        <v>69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236</v>
      </c>
      <c r="B237" s="9" t="s">
        <v>66</v>
      </c>
      <c r="C237" s="9" t="s">
        <v>69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237</v>
      </c>
      <c r="B238" s="9" t="s">
        <v>110</v>
      </c>
      <c r="C238" s="9" t="s">
        <v>75</v>
      </c>
      <c r="D238" s="31">
        <f>E235/E2</f>
        <v>3.0871624438939445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238</v>
      </c>
      <c r="B239" s="9" t="s">
        <v>108</v>
      </c>
      <c r="C239" s="9" t="s">
        <v>69</v>
      </c>
      <c r="D239" s="9" t="s">
        <v>48</v>
      </c>
      <c r="E239" s="13">
        <f>124.02+409.72</f>
        <v>533.74</v>
      </c>
      <c r="F239" s="13" t="s">
        <v>326</v>
      </c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239</v>
      </c>
      <c r="B240" s="9" t="s">
        <v>109</v>
      </c>
      <c r="C240" s="9" t="s">
        <v>69</v>
      </c>
      <c r="D240" s="9" t="s">
        <v>27</v>
      </c>
      <c r="E240" s="13"/>
      <c r="F240" s="13" t="s">
        <v>12</v>
      </c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240</v>
      </c>
      <c r="B241" s="9" t="s">
        <v>66</v>
      </c>
      <c r="C241" s="9" t="s">
        <v>69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241</v>
      </c>
      <c r="B242" s="9" t="s">
        <v>110</v>
      </c>
      <c r="C242" s="9" t="s">
        <v>75</v>
      </c>
      <c r="D242" s="31">
        <f>E239/E2</f>
        <v>0.13091167741777243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242</v>
      </c>
      <c r="B243" s="9" t="s">
        <v>108</v>
      </c>
      <c r="C243" s="9" t="s">
        <v>69</v>
      </c>
      <c r="D243" s="9" t="s">
        <v>49</v>
      </c>
      <c r="E243" s="13">
        <f>16429.68+7512.87+1765.43+3052.02+890.57</f>
        <v>29650.57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243</v>
      </c>
      <c r="B244" s="9" t="s">
        <v>109</v>
      </c>
      <c r="C244" s="9" t="s">
        <v>69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244</v>
      </c>
      <c r="B245" s="9" t="s">
        <v>66</v>
      </c>
      <c r="C245" s="9" t="s">
        <v>69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245</v>
      </c>
      <c r="B246" s="9" t="s">
        <v>110</v>
      </c>
      <c r="C246" s="9" t="s">
        <v>75</v>
      </c>
      <c r="D246" s="31">
        <f>E243/E2</f>
        <v>7.272465723185598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/>
      <c r="B247" s="9" t="s">
        <v>108</v>
      </c>
      <c r="C247" s="9" t="s">
        <v>69</v>
      </c>
      <c r="D247" s="31" t="s">
        <v>373</v>
      </c>
      <c r="E247" s="13">
        <f>4792.23+541.59</f>
        <v>5333.82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/>
      <c r="B248" s="9" t="s">
        <v>109</v>
      </c>
      <c r="C248" s="9" t="s">
        <v>69</v>
      </c>
      <c r="D248" s="31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/>
      <c r="B249" s="9" t="s">
        <v>66</v>
      </c>
      <c r="C249" s="9" t="s">
        <v>69</v>
      </c>
      <c r="D249" s="31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/>
      <c r="B250" s="9" t="s">
        <v>110</v>
      </c>
      <c r="C250" s="9" t="s">
        <v>75</v>
      </c>
      <c r="D250" s="31">
        <f>E247/E2</f>
        <v>1.3082386990753232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47.25">
      <c r="A251" s="24" t="s">
        <v>279</v>
      </c>
      <c r="B251" s="25" t="s">
        <v>106</v>
      </c>
      <c r="C251" s="25" t="s">
        <v>69</v>
      </c>
      <c r="D251" s="25" t="s">
        <v>50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8.75">
      <c r="A252" s="28" t="s">
        <v>246</v>
      </c>
      <c r="B252" s="9" t="s">
        <v>107</v>
      </c>
      <c r="C252" s="9" t="s">
        <v>75</v>
      </c>
      <c r="D252" s="9">
        <f>E253+E257+E261+E265+E269+E273+E277+E281+E285+E289</f>
        <v>27278.61</v>
      </c>
      <c r="E252" s="13"/>
      <c r="F252" s="35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31.5">
      <c r="A253" s="28" t="s">
        <v>247</v>
      </c>
      <c r="B253" s="9" t="s">
        <v>108</v>
      </c>
      <c r="C253" s="9" t="s">
        <v>69</v>
      </c>
      <c r="D253" s="9" t="s">
        <v>51</v>
      </c>
      <c r="E253" s="13">
        <v>0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275</v>
      </c>
      <c r="B254" s="9" t="s">
        <v>109</v>
      </c>
      <c r="C254" s="9" t="s">
        <v>69</v>
      </c>
      <c r="D254" s="9" t="s">
        <v>27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 t="s">
        <v>248</v>
      </c>
      <c r="B255" s="9" t="s">
        <v>66</v>
      </c>
      <c r="C255" s="9" t="s">
        <v>69</v>
      </c>
      <c r="D255" s="9" t="s">
        <v>12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14" customFormat="1" ht="15.75">
      <c r="A256" s="28" t="s">
        <v>249</v>
      </c>
      <c r="B256" s="9" t="s">
        <v>110</v>
      </c>
      <c r="C256" s="9" t="s">
        <v>75</v>
      </c>
      <c r="D256" s="9">
        <v>0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s="14" customFormat="1" ht="31.5">
      <c r="A257" s="28" t="s">
        <v>250</v>
      </c>
      <c r="B257" s="9" t="s">
        <v>108</v>
      </c>
      <c r="C257" s="9" t="s">
        <v>69</v>
      </c>
      <c r="D257" s="9" t="s">
        <v>53</v>
      </c>
      <c r="E257" s="13">
        <v>0</v>
      </c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14" customFormat="1" ht="15.75">
      <c r="A258" s="28" t="s">
        <v>251</v>
      </c>
      <c r="B258" s="9" t="s">
        <v>109</v>
      </c>
      <c r="C258" s="9" t="s">
        <v>69</v>
      </c>
      <c r="D258" s="9" t="s">
        <v>27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s="14" customFormat="1" ht="15.75">
      <c r="A259" s="28" t="s">
        <v>252</v>
      </c>
      <c r="B259" s="9" t="s">
        <v>66</v>
      </c>
      <c r="C259" s="9" t="s">
        <v>69</v>
      </c>
      <c r="D259" s="9" t="s">
        <v>12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4" customFormat="1" ht="15.75">
      <c r="A260" s="28" t="s">
        <v>253</v>
      </c>
      <c r="B260" s="9" t="s">
        <v>110</v>
      </c>
      <c r="C260" s="9" t="s">
        <v>75</v>
      </c>
      <c r="D260" s="31">
        <f>E257/E2</f>
        <v>0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4" customFormat="1" ht="31.5">
      <c r="A261" s="28" t="s">
        <v>254</v>
      </c>
      <c r="B261" s="9" t="s">
        <v>108</v>
      </c>
      <c r="C261" s="9" t="s">
        <v>69</v>
      </c>
      <c r="D261" s="9" t="s">
        <v>52</v>
      </c>
      <c r="E261" s="13">
        <v>39.15</v>
      </c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s="14" customFormat="1" ht="15.75">
      <c r="A262" s="28" t="s">
        <v>255</v>
      </c>
      <c r="B262" s="9" t="s">
        <v>109</v>
      </c>
      <c r="C262" s="9" t="s">
        <v>69</v>
      </c>
      <c r="D262" s="9" t="s">
        <v>27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4" customFormat="1" ht="15.75">
      <c r="A263" s="28" t="s">
        <v>256</v>
      </c>
      <c r="B263" s="9" t="s">
        <v>66</v>
      </c>
      <c r="C263" s="9" t="s">
        <v>69</v>
      </c>
      <c r="D263" s="9" t="s">
        <v>12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s="14" customFormat="1" ht="15.75">
      <c r="A264" s="28" t="s">
        <v>257</v>
      </c>
      <c r="B264" s="9" t="s">
        <v>110</v>
      </c>
      <c r="C264" s="9" t="s">
        <v>75</v>
      </c>
      <c r="D264" s="31">
        <f>E261/E2</f>
        <v>0.009602413480169728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s="14" customFormat="1" ht="31.5">
      <c r="A265" s="28" t="s">
        <v>258</v>
      </c>
      <c r="B265" s="9" t="s">
        <v>108</v>
      </c>
      <c r="C265" s="9" t="s">
        <v>69</v>
      </c>
      <c r="D265" s="9" t="s">
        <v>280</v>
      </c>
      <c r="E265" s="13">
        <v>0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4" customFormat="1" ht="15.75">
      <c r="A266" s="28" t="s">
        <v>259</v>
      </c>
      <c r="B266" s="9" t="s">
        <v>109</v>
      </c>
      <c r="C266" s="9" t="s">
        <v>69</v>
      </c>
      <c r="D266" s="9" t="s">
        <v>27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4" customFormat="1" ht="15.75">
      <c r="A267" s="28" t="s">
        <v>260</v>
      </c>
      <c r="B267" s="9" t="s">
        <v>66</v>
      </c>
      <c r="C267" s="9" t="s">
        <v>69</v>
      </c>
      <c r="D267" s="9" t="s">
        <v>12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14" customFormat="1" ht="15.75">
      <c r="A268" s="28" t="s">
        <v>261</v>
      </c>
      <c r="B268" s="9" t="s">
        <v>110</v>
      </c>
      <c r="C268" s="9" t="s">
        <v>75</v>
      </c>
      <c r="D268" s="9">
        <v>0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14" customFormat="1" ht="31.5">
      <c r="A269" s="28" t="s">
        <v>374</v>
      </c>
      <c r="B269" s="9" t="s">
        <v>108</v>
      </c>
      <c r="C269" s="9" t="s">
        <v>69</v>
      </c>
      <c r="D269" s="9" t="s">
        <v>332</v>
      </c>
      <c r="E269" s="13">
        <v>0</v>
      </c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4" customFormat="1" ht="15.75">
      <c r="A270" s="28" t="s">
        <v>262</v>
      </c>
      <c r="B270" s="9" t="s">
        <v>109</v>
      </c>
      <c r="C270" s="9" t="s">
        <v>69</v>
      </c>
      <c r="D270" s="9" t="s">
        <v>27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4" customFormat="1" ht="15.75">
      <c r="A271" s="28" t="s">
        <v>263</v>
      </c>
      <c r="B271" s="9" t="s">
        <v>66</v>
      </c>
      <c r="C271" s="9" t="s">
        <v>69</v>
      </c>
      <c r="D271" s="9" t="s">
        <v>12</v>
      </c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4" customFormat="1" ht="15.75">
      <c r="A272" s="28" t="s">
        <v>264</v>
      </c>
      <c r="B272" s="9" t="s">
        <v>110</v>
      </c>
      <c r="C272" s="9" t="s">
        <v>75</v>
      </c>
      <c r="D272" s="31">
        <f>E269/E2</f>
        <v>0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14" customFormat="1" ht="31.5">
      <c r="A273" s="28" t="s">
        <v>265</v>
      </c>
      <c r="B273" s="9" t="s">
        <v>108</v>
      </c>
      <c r="C273" s="9" t="s">
        <v>69</v>
      </c>
      <c r="D273" s="9" t="s">
        <v>1</v>
      </c>
      <c r="E273" s="13">
        <v>0</v>
      </c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14" customFormat="1" ht="15.75">
      <c r="A274" s="28" t="s">
        <v>266</v>
      </c>
      <c r="B274" s="9" t="s">
        <v>109</v>
      </c>
      <c r="C274" s="9" t="s">
        <v>69</v>
      </c>
      <c r="D274" s="9" t="s">
        <v>27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14" customFormat="1" ht="15.75">
      <c r="A275" s="28" t="s">
        <v>267</v>
      </c>
      <c r="B275" s="9" t="s">
        <v>66</v>
      </c>
      <c r="C275" s="9" t="s">
        <v>69</v>
      </c>
      <c r="D275" s="9" t="s">
        <v>12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14" customFormat="1" ht="15.75">
      <c r="A276" s="28" t="s">
        <v>268</v>
      </c>
      <c r="B276" s="9" t="s">
        <v>110</v>
      </c>
      <c r="C276" s="9" t="s">
        <v>75</v>
      </c>
      <c r="D276" s="31">
        <f>E273/E2</f>
        <v>0</v>
      </c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14" customFormat="1" ht="31.5">
      <c r="A277" s="28" t="s">
        <v>269</v>
      </c>
      <c r="B277" s="9" t="s">
        <v>108</v>
      </c>
      <c r="C277" s="9" t="s">
        <v>69</v>
      </c>
      <c r="D277" s="9" t="s">
        <v>0</v>
      </c>
      <c r="E277" s="13">
        <f>353.59+658.62</f>
        <v>1012.21</v>
      </c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4" customFormat="1" ht="15.75">
      <c r="A278" s="28" t="s">
        <v>270</v>
      </c>
      <c r="B278" s="9" t="s">
        <v>109</v>
      </c>
      <c r="C278" s="9" t="s">
        <v>69</v>
      </c>
      <c r="D278" s="9" t="s">
        <v>27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4" customFormat="1" ht="15.75">
      <c r="A279" s="28" t="s">
        <v>271</v>
      </c>
      <c r="B279" s="9" t="s">
        <v>66</v>
      </c>
      <c r="C279" s="9" t="s">
        <v>69</v>
      </c>
      <c r="D279" s="9" t="s">
        <v>12</v>
      </c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4" customFormat="1" ht="15.75">
      <c r="A280" s="28" t="s">
        <v>272</v>
      </c>
      <c r="B280" s="9" t="s">
        <v>110</v>
      </c>
      <c r="C280" s="9" t="s">
        <v>75</v>
      </c>
      <c r="D280" s="31">
        <f>E277/E2</f>
        <v>0.24826715067081995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14" customFormat="1" ht="31.5">
      <c r="A281" s="28" t="s">
        <v>274</v>
      </c>
      <c r="B281" s="9" t="s">
        <v>108</v>
      </c>
      <c r="C281" s="9" t="s">
        <v>69</v>
      </c>
      <c r="D281" s="9" t="s">
        <v>54</v>
      </c>
      <c r="E281" s="13">
        <f>594.21+307.04</f>
        <v>901.25</v>
      </c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14" customFormat="1" ht="15.75">
      <c r="A282" s="28" t="s">
        <v>276</v>
      </c>
      <c r="B282" s="9" t="s">
        <v>109</v>
      </c>
      <c r="C282" s="9" t="s">
        <v>69</v>
      </c>
      <c r="D282" s="9" t="s">
        <v>27</v>
      </c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4" customFormat="1" ht="15.75">
      <c r="A283" s="28" t="s">
        <v>277</v>
      </c>
      <c r="B283" s="9" t="s">
        <v>66</v>
      </c>
      <c r="C283" s="9" t="s">
        <v>69</v>
      </c>
      <c r="D283" s="9" t="s">
        <v>12</v>
      </c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4" customFormat="1" ht="15.75">
      <c r="A284" s="28" t="s">
        <v>278</v>
      </c>
      <c r="B284" s="9" t="s">
        <v>110</v>
      </c>
      <c r="C284" s="9" t="s">
        <v>75</v>
      </c>
      <c r="D284" s="31">
        <f>E281/E2</f>
        <v>0.2210517279438817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4" customFormat="1" ht="31.5">
      <c r="A285" s="28" t="s">
        <v>281</v>
      </c>
      <c r="B285" s="9" t="s">
        <v>108</v>
      </c>
      <c r="C285" s="9" t="s">
        <v>69</v>
      </c>
      <c r="D285" s="9" t="s">
        <v>55</v>
      </c>
      <c r="E285" s="13">
        <v>0</v>
      </c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4" customFormat="1" ht="15.75">
      <c r="A286" s="28" t="s">
        <v>282</v>
      </c>
      <c r="B286" s="9" t="s">
        <v>109</v>
      </c>
      <c r="C286" s="9" t="s">
        <v>69</v>
      </c>
      <c r="D286" s="9" t="s">
        <v>27</v>
      </c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4" customFormat="1" ht="15.75">
      <c r="A287" s="28" t="s">
        <v>283</v>
      </c>
      <c r="B287" s="9" t="s">
        <v>66</v>
      </c>
      <c r="C287" s="9" t="s">
        <v>69</v>
      </c>
      <c r="D287" s="9" t="s">
        <v>12</v>
      </c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14" customFormat="1" ht="15.75">
      <c r="A288" s="28" t="s">
        <v>284</v>
      </c>
      <c r="B288" s="9" t="s">
        <v>110</v>
      </c>
      <c r="C288" s="9" t="s">
        <v>75</v>
      </c>
      <c r="D288" s="31">
        <f>E285/E2</f>
        <v>0</v>
      </c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s="14" customFormat="1" ht="31.5">
      <c r="A289" s="28" t="s">
        <v>368</v>
      </c>
      <c r="B289" s="9" t="s">
        <v>108</v>
      </c>
      <c r="C289" s="9" t="s">
        <v>69</v>
      </c>
      <c r="D289" s="9" t="s">
        <v>56</v>
      </c>
      <c r="E289" s="13">
        <v>25326</v>
      </c>
      <c r="F289" s="13" t="s">
        <v>327</v>
      </c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s="14" customFormat="1" ht="15.75">
      <c r="A290" s="28" t="s">
        <v>369</v>
      </c>
      <c r="B290" s="9" t="s">
        <v>109</v>
      </c>
      <c r="C290" s="9" t="s">
        <v>69</v>
      </c>
      <c r="D290" s="9" t="s">
        <v>27</v>
      </c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s="14" customFormat="1" ht="15.75">
      <c r="A291" s="28" t="s">
        <v>370</v>
      </c>
      <c r="B291" s="9" t="s">
        <v>66</v>
      </c>
      <c r="C291" s="9" t="s">
        <v>69</v>
      </c>
      <c r="D291" s="9" t="s">
        <v>317</v>
      </c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s="14" customFormat="1" ht="15.75">
      <c r="A292" s="28" t="s">
        <v>371</v>
      </c>
      <c r="B292" s="9" t="s">
        <v>110</v>
      </c>
      <c r="C292" s="9" t="s">
        <v>75</v>
      </c>
      <c r="D292" s="31">
        <f>E289/E2</f>
        <v>6.211768168551176</v>
      </c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s="14" customFormat="1" ht="15.75">
      <c r="A293" s="28"/>
      <c r="B293" s="25" t="s">
        <v>273</v>
      </c>
      <c r="C293" s="9" t="s">
        <v>75</v>
      </c>
      <c r="D293" s="36">
        <f>SUM(D128,D28,D34,D66,D92,D60,D110,D116,D122,D138,D148,D206,D252)</f>
        <v>675383.28</v>
      </c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4" ht="15.75">
      <c r="A294" s="38" t="s">
        <v>285</v>
      </c>
      <c r="B294" s="38"/>
      <c r="C294" s="38"/>
      <c r="D294" s="38"/>
    </row>
    <row r="295" spans="1:4" ht="15.75">
      <c r="A295" s="7" t="s">
        <v>286</v>
      </c>
      <c r="B295" s="8" t="s">
        <v>287</v>
      </c>
      <c r="C295" s="8" t="s">
        <v>288</v>
      </c>
      <c r="D295" s="8">
        <v>3</v>
      </c>
    </row>
    <row r="296" spans="1:4" ht="15.75">
      <c r="A296" s="7" t="s">
        <v>289</v>
      </c>
      <c r="B296" s="8" t="s">
        <v>290</v>
      </c>
      <c r="C296" s="8" t="s">
        <v>288</v>
      </c>
      <c r="D296" s="8">
        <v>3</v>
      </c>
    </row>
    <row r="297" spans="1:4" ht="31.5">
      <c r="A297" s="7" t="s">
        <v>291</v>
      </c>
      <c r="B297" s="8" t="s">
        <v>292</v>
      </c>
      <c r="C297" s="8" t="s">
        <v>288</v>
      </c>
      <c r="D297" s="8">
        <v>0</v>
      </c>
    </row>
    <row r="298" spans="1:4" ht="15.75">
      <c r="A298" s="7" t="s">
        <v>293</v>
      </c>
      <c r="B298" s="8" t="s">
        <v>294</v>
      </c>
      <c r="C298" s="8" t="s">
        <v>75</v>
      </c>
      <c r="D298" s="8">
        <v>-46190.26</v>
      </c>
    </row>
    <row r="299" spans="1:4" ht="15.75">
      <c r="A299" s="38" t="s">
        <v>295</v>
      </c>
      <c r="B299" s="38"/>
      <c r="C299" s="38"/>
      <c r="D299" s="38"/>
    </row>
    <row r="300" spans="1:5" ht="15.75">
      <c r="A300" s="7" t="s">
        <v>296</v>
      </c>
      <c r="B300" s="8" t="s">
        <v>74</v>
      </c>
      <c r="C300" s="8" t="s">
        <v>75</v>
      </c>
      <c r="D300" s="8">
        <v>0</v>
      </c>
      <c r="E300" s="3" t="s">
        <v>375</v>
      </c>
    </row>
    <row r="301" spans="1:5" ht="31.5">
      <c r="A301" s="7" t="s">
        <v>297</v>
      </c>
      <c r="B301" s="8" t="s">
        <v>76</v>
      </c>
      <c r="C301" s="8" t="s">
        <v>75</v>
      </c>
      <c r="D301" s="8">
        <v>0</v>
      </c>
      <c r="E301" s="3" t="s">
        <v>375</v>
      </c>
    </row>
    <row r="302" spans="1:5" ht="15.75">
      <c r="A302" s="7" t="s">
        <v>298</v>
      </c>
      <c r="B302" s="8" t="s">
        <v>78</v>
      </c>
      <c r="C302" s="8" t="s">
        <v>75</v>
      </c>
      <c r="D302" s="8">
        <v>0</v>
      </c>
      <c r="E302" s="3" t="s">
        <v>375</v>
      </c>
    </row>
    <row r="303" spans="1:5" ht="15.75">
      <c r="A303" s="7" t="s">
        <v>299</v>
      </c>
      <c r="B303" s="8" t="s">
        <v>101</v>
      </c>
      <c r="C303" s="8" t="s">
        <v>75</v>
      </c>
      <c r="D303" s="8">
        <v>0</v>
      </c>
      <c r="E303" s="3" t="s">
        <v>375</v>
      </c>
    </row>
    <row r="304" spans="1:5" ht="31.5">
      <c r="A304" s="7" t="s">
        <v>300</v>
      </c>
      <c r="B304" s="8" t="s">
        <v>301</v>
      </c>
      <c r="C304" s="8" t="s">
        <v>75</v>
      </c>
      <c r="D304" s="8">
        <v>0</v>
      </c>
      <c r="E304" s="3" t="s">
        <v>375</v>
      </c>
    </row>
    <row r="305" spans="1:5" ht="15.75">
      <c r="A305" s="7" t="s">
        <v>302</v>
      </c>
      <c r="B305" s="8" t="s">
        <v>103</v>
      </c>
      <c r="C305" s="8" t="s">
        <v>75</v>
      </c>
      <c r="D305" s="8">
        <v>0</v>
      </c>
      <c r="E305" s="3" t="s">
        <v>375</v>
      </c>
    </row>
    <row r="306" spans="1:4" ht="15.75">
      <c r="A306" s="38" t="s">
        <v>303</v>
      </c>
      <c r="B306" s="38"/>
      <c r="C306" s="38"/>
      <c r="D306" s="38"/>
    </row>
    <row r="307" spans="1:5" ht="15.75">
      <c r="A307" s="7" t="s">
        <v>304</v>
      </c>
      <c r="B307" s="8" t="s">
        <v>287</v>
      </c>
      <c r="C307" s="8" t="s">
        <v>288</v>
      </c>
      <c r="D307" s="8">
        <v>0</v>
      </c>
      <c r="E307" s="3" t="s">
        <v>375</v>
      </c>
    </row>
    <row r="308" spans="1:5" ht="15.75">
      <c r="A308" s="7" t="s">
        <v>305</v>
      </c>
      <c r="B308" s="8" t="s">
        <v>290</v>
      </c>
      <c r="C308" s="8" t="s">
        <v>288</v>
      </c>
      <c r="D308" s="8">
        <v>0</v>
      </c>
      <c r="E308" s="3" t="s">
        <v>375</v>
      </c>
    </row>
    <row r="309" spans="1:5" ht="15.75">
      <c r="A309" s="7" t="s">
        <v>306</v>
      </c>
      <c r="B309" s="8" t="s">
        <v>307</v>
      </c>
      <c r="C309" s="8" t="s">
        <v>288</v>
      </c>
      <c r="D309" s="8">
        <v>0</v>
      </c>
      <c r="E309" s="3" t="s">
        <v>375</v>
      </c>
    </row>
    <row r="310" spans="1:5" ht="15.75">
      <c r="A310" s="7" t="s">
        <v>308</v>
      </c>
      <c r="B310" s="8" t="s">
        <v>294</v>
      </c>
      <c r="C310" s="8" t="s">
        <v>75</v>
      </c>
      <c r="D310" s="8">
        <v>0</v>
      </c>
      <c r="E310" s="3" t="s">
        <v>375</v>
      </c>
    </row>
    <row r="311" spans="1:4" ht="15.75">
      <c r="A311" s="38" t="s">
        <v>309</v>
      </c>
      <c r="B311" s="38"/>
      <c r="C311" s="38"/>
      <c r="D311" s="38"/>
    </row>
    <row r="312" spans="1:4" ht="15.75">
      <c r="A312" s="7" t="s">
        <v>310</v>
      </c>
      <c r="B312" s="8" t="s">
        <v>311</v>
      </c>
      <c r="C312" s="8" t="s">
        <v>288</v>
      </c>
      <c r="D312" s="8">
        <v>0</v>
      </c>
    </row>
    <row r="313" spans="1:4" ht="15.75">
      <c r="A313" s="7" t="s">
        <v>312</v>
      </c>
      <c r="B313" s="8" t="s">
        <v>313</v>
      </c>
      <c r="C313" s="8" t="s">
        <v>288</v>
      </c>
      <c r="D313" s="8">
        <v>0</v>
      </c>
    </row>
    <row r="314" spans="1:4" ht="31.5">
      <c r="A314" s="7" t="s">
        <v>314</v>
      </c>
      <c r="B314" s="8" t="s">
        <v>315</v>
      </c>
      <c r="C314" s="8" t="s">
        <v>75</v>
      </c>
      <c r="D314" s="8">
        <v>0</v>
      </c>
    </row>
  </sheetData>
  <sheetProtection/>
  <mergeCells count="8">
    <mergeCell ref="F139:F140"/>
    <mergeCell ref="A311:D311"/>
    <mergeCell ref="A2:D2"/>
    <mergeCell ref="A26:D26"/>
    <mergeCell ref="A8:D8"/>
    <mergeCell ref="A294:D294"/>
    <mergeCell ref="A299:D299"/>
    <mergeCell ref="A306:D306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2017-04-06T07:15:23Z</dcterms:modified>
  <cp:category/>
  <cp:version/>
  <cp:contentType/>
  <cp:contentStatus/>
</cp:coreProperties>
</file>