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<sst xmlns="http://schemas.openxmlformats.org/spreadsheetml/2006/main" count="979" uniqueCount="391">
  <si>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</si>
  <si>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</si>
  <si>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</si>
  <si>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</si>
  <si>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</si>
  <si>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</si>
  <si>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</si>
  <si>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</si>
  <si>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</si>
  <si>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</si>
  <si>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</si>
  <si>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</si>
  <si>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</si>
  <si>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</si>
  <si>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</si>
  <si>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</si>
  <si>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</si>
  <si>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</si>
  <si>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</si>
  <si>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</si>
  <si>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</si>
  <si>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</si>
  <si>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</si>
  <si>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</si>
  <si>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</si>
  <si>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</si>
  <si>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</si>
  <si>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</si>
  <si>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</si>
  <si>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</si>
  <si>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</si>
  <si>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</si>
  <si>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</si>
  <si>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</si>
  <si>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</si>
  <si>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</si>
  <si>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</si>
  <si>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</si>
  <si>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</si>
  <si>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</si>
  <si>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</si>
  <si>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</si>
  <si>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</si>
  <si>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</si>
  <si>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</si>
  <si>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</si>
  <si>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</si>
  <si>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</si>
  <si>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</si>
  <si>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</si>
  <si>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</si>
  <si>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</si>
  <si>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</si>
  <si>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</si>
  <si>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</si>
  <si>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</si>
  <si>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</si>
  <si>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</si>
  <si>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</si>
  <si>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</si>
  <si>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</si>
  <si>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</si>
  <si>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</si>
  <si>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</si>
  <si>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</si>
  <si>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</si>
  <si>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</si>
  <si>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</si>
  <si>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</si>
  <si>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</si>
  <si>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</si>
  <si>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</si>
  <si>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</si>
  <si>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</si>
  <si>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</si>
  <si>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</si>
  <si>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</si>
  <si>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</si>
  <si>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</si>
  <si>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</si>
  <si>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</si>
  <si>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</si>
  <si>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</si>
  <si>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</si>
  <si>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</si>
  <si>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</si>
  <si>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</si>
  <si>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</si>
  <si>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</si>
  <si>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</si>
  <si>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</si>
  <si>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</si>
  <si>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</si>
  <si>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</si>
  <si>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</si>
  <si>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</si>
  <si>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</si>
  <si>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</si>
  <si>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</si>
  <si>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</si>
  <si>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</si>
  <si>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</si>
  <si>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</si>
  <si>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</si>
  <si>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</si>
  <si>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</si>
  <si>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</si>
  <si>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</si>
  <si>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</si>
  <si>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</si>
  <si>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</si>
  <si>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</si>
  <si>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</si>
  <si>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</si>
  <si>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</si>
  <si>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</si>
  <si>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</si>
  <si>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</si>
  <si>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</si>
  <si>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</si>
  <si>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</si>
  <si>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</si>
  <si>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</si>
  <si>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</si>
  <si>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</si>
  <si>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</si>
  <si>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</si>
  <si>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</si>
  <si>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</si>
  <si>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</si>
  <si>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</si>
  <si>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</si>
  <si>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</si>
  <si>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</si>
  <si>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</si>
  <si>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</si>
  <si>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</si>
  <si>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</si>
  <si>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</si>
  <si>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</si>
  <si>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</si>
  <si>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</si>
  <si>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</si>
  <si>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</si>
  <si>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</si>
  <si>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</si>
  <si>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</si>
  <si>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</si>
  <si>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</si>
  <si>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</si>
  <si>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</si>
  <si>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</si>
  <si>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</si>
  <si>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</si>
  <si>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</si>
  <si>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</si>
  <si>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</si>
  <si>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</si>
  <si>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</si>
  <si>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</si>
  <si>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</si>
  <si>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</si>
  <si>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</si>
  <si>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</si>
  <si>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</si>
  <si>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</si>
  <si>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</si>
  <si>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</si>
  <si>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</si>
  <si>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</si>
  <si>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</si>
  <si>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</si>
  <si>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</si>
  <si>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</si>
  <si>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</si>
  <si>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</si>
  <si>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</si>
  <si>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</si>
  <si>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</si>
  <si>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</si>
  <si>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</si>
  <si>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</si>
  <si>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</si>
  <si>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</si>
  <si>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</si>
  <si>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</si>
  <si>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</si>
  <si>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</si>
  <si>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</si>
  <si>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</si>
  <si>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</si>
  <si>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</si>
  <si>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</si>
  <si>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</si>
  <si>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</si>
  <si>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</si>
  <si>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</si>
  <si>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</si>
  <si>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</si>
  <si>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</si>
  <si>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</si>
  <si>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</si>
  <si>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</si>
  <si>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</si>
  <si>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</si>
  <si>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</si>
  <si>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</si>
  <si>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</si>
  <si>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</si>
  <si>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</si>
  <si>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</si>
  <si>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</si>
  <si>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</si>
  <si>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</si>
  <si>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</si>
  <si>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</si>
  <si>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</si>
  <si>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</si>
  <si>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</si>
  <si>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</si>
  <si>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</si>
  <si>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</si>
  <si>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</si>
  <si>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</si>
  <si>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</si>
  <si>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</si>
  <si>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</si>
  <si>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</si>
  <si>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</si>
  <si>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</si>
  <si>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</si>
  <si>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</si>
  <si>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</si>
  <si>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</si>
  <si>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</si>
  <si>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</si>
  <si>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</si>
  <si>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</si>
  <si>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</si>
  <si>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</si>
  <si>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</si>
  <si>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</si>
  <si>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</si>
  <si>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</si>
  <si>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</si>
  <si>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</si>
  <si>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</si>
  <si>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</si>
  <si>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</si>
  <si>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</si>
  <si>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</si>
  <si>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</si>
  <si>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</si>
  <si>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</si>
  <si>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</si>
  <si>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</si>
  <si>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</si>
  <si>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</si>
  <si>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</si>
  <si>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</si>
  <si>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</si>
  <si>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</si>
  <si>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</si>
  <si>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</si>
  <si>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</si>
  <si>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</si>
  <si>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</si>
  <si>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</si>
  <si>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</si>
  <si>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</si>
  <si>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</si>
  <si>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</si>
  <si>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</si>
  <si>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</si>
  <si>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</si>
  <si>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</si>
  <si>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делить на площадь подвала</t>
  </si>
  <si>
    <t>Содержание и ремонт систем водоотвода</t>
  </si>
  <si>
    <t>Отчет об исполнении управляющей организацией ООО "УК "Привокзальная" договора управления за 2016 год по дому № 36  ул. Гагарина в г. Липецке</t>
  </si>
  <si>
    <t xml:space="preserve">м2 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</si>
  <si>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</si>
  <si>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</si>
  <si>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</si>
  <si>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</si>
  <si>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</si>
  <si>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</si>
  <si>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</si>
  <si>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</si>
  <si>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</si>
  <si>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</si>
  <si>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</si>
  <si>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</si>
  <si>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</si>
  <si>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</si>
  <si>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</si>
  <si>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</si>
  <si>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</si>
  <si>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</si>
  <si>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</si>
  <si>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</si>
  <si>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</si>
  <si>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</si>
  <si>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</si>
  <si>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</si>
  <si>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</si>
  <si>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</si>
  <si>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</si>
  <si>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</si>
  <si>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</si>
  <si>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</si>
  <si>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</si>
  <si>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</si>
  <si>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</si>
  <si>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</si>
  <si>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</si>
  <si>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</si>
  <si>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</si>
  <si>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</si>
  <si>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</si>
  <si>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</si>
  <si>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</si>
  <si>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</si>
  <si>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</si>
  <si>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</si>
  <si>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</si>
  <si>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</si>
  <si>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</si>
  <si>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</si>
  <si>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</si>
  <si>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</si>
  <si>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</si>
  <si>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</si>
  <si>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</si>
  <si>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</si>
  <si>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</si>
  <si>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</si>
  <si>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</si>
  <si>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</si>
  <si>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</si>
  <si>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</si>
  <si>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</si>
  <si>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</si>
  <si>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</si>
  <si>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</si>
  <si>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</si>
  <si>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</si>
  <si>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</si>
  <si>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</si>
  <si>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</si>
  <si>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</si>
  <si>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23.10.13</t>
  </si>
  <si>
    <t>24.10.13</t>
  </si>
  <si>
    <t>25.10.13</t>
  </si>
  <si>
    <t>26.10.13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</si>
  <si>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</si>
  <si>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</si>
  <si>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</si>
  <si>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</si>
  <si>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</si>
  <si>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</si>
  <si>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</si>
  <si>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</si>
  <si>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</si>
  <si>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</si>
  <si>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</si>
  <si>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</si>
  <si>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</si>
  <si>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</si>
  <si>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</si>
  <si>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</si>
  <si>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</si>
  <si>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</si>
  <si>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</si>
  <si>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</si>
  <si>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</si>
  <si>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</si>
  <si>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</si>
  <si>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</si>
  <si>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</si>
  <si>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</si>
  <si>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</si>
  <si>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</si>
  <si>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</si>
  <si>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22.12</t>
  </si>
  <si>
    <t xml:space="preserve">Уборка опавших листьев при засоренности: средней </t>
  </si>
  <si>
    <t>абоненсткий</t>
  </si>
  <si>
    <t>везде ставить 0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</si>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</sst>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K122">
            <v>142956.993168</v>
          </cell>
        </row>
        <row r="123">
          <cell r="K123">
            <v>234267.4746720001</v>
          </cell>
        </row>
        <row r="124">
          <cell r="K124">
            <v>36879.6384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2">
      <selection activeCell="B11" sqref="B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244</v>
      </c>
    </row>
    <row r="2" spans="1:22" s="7" customFormat="1" ht="33.75" customHeight="1">
      <c r="A2" s="5" t="s">
        <v>278</v>
      </c>
      <c r="B2" s="5"/>
      <c r="C2" s="5"/>
      <c r="D2" s="5"/>
      <c r="E2" s="6">
        <v>2508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390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242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243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10.39</v>
      </c>
    </row>
    <row r="11" spans="1:4" ht="15.75">
      <c r="A11" s="8" t="s">
        <v>78</v>
      </c>
      <c r="B11" s="9" t="s">
        <v>79</v>
      </c>
      <c r="C11" s="9" t="s">
        <v>76</v>
      </c>
      <c r="D11" s="9">
        <v>50620.61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414104.10624000005</v>
      </c>
    </row>
    <row r="13" spans="1:5" ht="15.75">
      <c r="A13" s="8" t="s">
        <v>97</v>
      </c>
      <c r="B13" s="13" t="s">
        <v>82</v>
      </c>
      <c r="C13" s="9" t="s">
        <v>76</v>
      </c>
      <c r="D13" s="12">
        <f>'[1]ук(2016)'!$K$123</f>
        <v>234267.4746720001</v>
      </c>
      <c r="E13" s="14"/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'[1]ук(2016)'!$K$122</f>
        <v>142956.993168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'[1]ук(2016)'!$K$124</f>
        <v>36879.6384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394577.79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394577.79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394588.18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1483.07</v>
      </c>
    </row>
    <row r="25" spans="1:5" ht="15.75">
      <c r="A25" s="13" t="s">
        <v>96</v>
      </c>
      <c r="B25" s="13" t="s">
        <v>104</v>
      </c>
      <c r="C25" s="13" t="s">
        <v>76</v>
      </c>
      <c r="D25" s="15">
        <f>E25</f>
        <v>62523.05624000006</v>
      </c>
      <c r="E25" s="1">
        <f>D12-(D16+D10)+D256-D24+D11</f>
        <v>62523.05624000006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27814.62</v>
      </c>
      <c r="E28" s="21">
        <v>27814.62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11.09035885167464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246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31655.67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1489.98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0.5940909090909091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245</v>
      </c>
      <c r="E39" s="17">
        <v>776.48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0.3096012759170654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8403.04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3.3504944178628393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260</v>
      </c>
      <c r="B47" s="10" t="s">
        <v>109</v>
      </c>
      <c r="C47" s="10" t="s">
        <v>70</v>
      </c>
      <c r="D47" s="10" t="s">
        <v>16</v>
      </c>
      <c r="E47" s="17">
        <v>20986.17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261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262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263</v>
      </c>
      <c r="B50" s="10" t="s">
        <v>111</v>
      </c>
      <c r="C50" s="10" t="s">
        <v>76</v>
      </c>
      <c r="D50" s="34">
        <f>E47/E2</f>
        <v>8.367691387559807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264</v>
      </c>
      <c r="B51" s="10" t="s">
        <v>109</v>
      </c>
      <c r="C51" s="10" t="s">
        <v>70</v>
      </c>
      <c r="D51" s="34" t="s">
        <v>248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265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266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267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268</v>
      </c>
      <c r="B55" s="10" t="s">
        <v>109</v>
      </c>
      <c r="C55" s="10" t="s">
        <v>70</v>
      </c>
      <c r="D55" s="34" t="s">
        <v>247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269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270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271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23938.36</v>
      </c>
      <c r="E60" s="30">
        <v>23938.36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9.544800637958533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280</v>
      </c>
      <c r="B65" s="29" t="s">
        <v>107</v>
      </c>
      <c r="C65" s="29" t="s">
        <v>70</v>
      </c>
      <c r="D65" s="29" t="s">
        <v>389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281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282</v>
      </c>
      <c r="B67" s="10" t="s">
        <v>109</v>
      </c>
      <c r="C67" s="10" t="s">
        <v>70</v>
      </c>
      <c r="D67" s="10" t="s">
        <v>389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283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284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285</v>
      </c>
      <c r="B70" s="10" t="s">
        <v>111</v>
      </c>
      <c r="C70" s="10" t="s">
        <v>76</v>
      </c>
      <c r="D70" s="10"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286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287</v>
      </c>
      <c r="B72" s="10" t="s">
        <v>108</v>
      </c>
      <c r="C72" s="10" t="s">
        <v>76</v>
      </c>
      <c r="D72" s="10">
        <f>E72</f>
        <v>36879.64</v>
      </c>
      <c r="E72" s="30">
        <v>36879.64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288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289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290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291</v>
      </c>
      <c r="B76" s="10" t="s">
        <v>111</v>
      </c>
      <c r="C76" s="10" t="s">
        <v>76</v>
      </c>
      <c r="D76" s="35">
        <f>E72/E2</f>
        <v>14.704800637958533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1" customFormat="1" ht="31.5">
      <c r="A77" s="28" t="s">
        <v>138</v>
      </c>
      <c r="B77" s="29" t="s">
        <v>107</v>
      </c>
      <c r="C77" s="29" t="s">
        <v>70</v>
      </c>
      <c r="D77" s="29" t="s">
        <v>57</v>
      </c>
      <c r="E77" s="30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8" customFormat="1" ht="15.75">
      <c r="A78" s="32" t="s">
        <v>139</v>
      </c>
      <c r="B78" s="10" t="s">
        <v>108</v>
      </c>
      <c r="C78" s="10" t="s">
        <v>76</v>
      </c>
      <c r="D78" s="10">
        <f>E79</f>
        <v>10618.19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140</v>
      </c>
      <c r="B79" s="10" t="s">
        <v>109</v>
      </c>
      <c r="C79" s="10" t="s">
        <v>70</v>
      </c>
      <c r="D79" s="10" t="s">
        <v>57</v>
      </c>
      <c r="E79" s="17">
        <v>10618.19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141</v>
      </c>
      <c r="B80" s="10" t="s">
        <v>110</v>
      </c>
      <c r="C80" s="10" t="s">
        <v>70</v>
      </c>
      <c r="D80" s="10" t="s">
        <v>150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142</v>
      </c>
      <c r="B81" s="10" t="s">
        <v>67</v>
      </c>
      <c r="C81" s="10" t="s">
        <v>70</v>
      </c>
      <c r="D81" s="10" t="s">
        <v>12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143</v>
      </c>
      <c r="B82" s="10" t="s">
        <v>111</v>
      </c>
      <c r="C82" s="10" t="s">
        <v>76</v>
      </c>
      <c r="D82" s="35">
        <f>E79/E2</f>
        <v>4.233728070175439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144</v>
      </c>
      <c r="B83" s="29" t="s">
        <v>107</v>
      </c>
      <c r="C83" s="29" t="s">
        <v>70</v>
      </c>
      <c r="D83" s="29" t="s">
        <v>58</v>
      </c>
      <c r="E83" s="17">
        <v>3496.81</v>
      </c>
      <c r="F83" s="30" t="s">
        <v>257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145</v>
      </c>
      <c r="B84" s="10" t="s">
        <v>108</v>
      </c>
      <c r="C84" s="10" t="s">
        <v>76</v>
      </c>
      <c r="D84" s="10">
        <f>E83</f>
        <v>3496.81</v>
      </c>
      <c r="E84" s="17"/>
      <c r="F84" s="17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146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147</v>
      </c>
      <c r="B86" s="10" t="s">
        <v>110</v>
      </c>
      <c r="C86" s="10" t="s">
        <v>70</v>
      </c>
      <c r="D86" s="10" t="s">
        <v>152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148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149</v>
      </c>
      <c r="B88" s="10" t="s">
        <v>111</v>
      </c>
      <c r="C88" s="10" t="s">
        <v>76</v>
      </c>
      <c r="D88" s="35">
        <f>E83/F84</f>
        <v>499.5442857142857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151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292</v>
      </c>
      <c r="B90" s="10" t="s">
        <v>108</v>
      </c>
      <c r="C90" s="10" t="s">
        <v>76</v>
      </c>
      <c r="D90" s="10">
        <f>E91+E95</f>
        <v>83847.46</v>
      </c>
      <c r="E90" s="30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293</v>
      </c>
      <c r="B91" s="10" t="s">
        <v>109</v>
      </c>
      <c r="C91" s="10" t="s">
        <v>70</v>
      </c>
      <c r="D91" s="10" t="s">
        <v>6</v>
      </c>
      <c r="E91" s="30">
        <v>25611.7</v>
      </c>
      <c r="F91" s="30" t="s">
        <v>259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294</v>
      </c>
      <c r="B92" s="10" t="s">
        <v>110</v>
      </c>
      <c r="C92" s="10" t="s">
        <v>70</v>
      </c>
      <c r="D92" s="10" t="s">
        <v>25</v>
      </c>
      <c r="E92" s="30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295</v>
      </c>
      <c r="B93" s="10" t="s">
        <v>67</v>
      </c>
      <c r="C93" s="10" t="s">
        <v>70</v>
      </c>
      <c r="D93" s="10" t="s">
        <v>12</v>
      </c>
      <c r="E93" s="3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296</v>
      </c>
      <c r="B94" s="10" t="s">
        <v>111</v>
      </c>
      <c r="C94" s="10" t="s">
        <v>76</v>
      </c>
      <c r="D94" s="35">
        <f>E91/E2</f>
        <v>10.212001594896332</v>
      </c>
      <c r="E94" s="30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297</v>
      </c>
      <c r="B95" s="10" t="s">
        <v>109</v>
      </c>
      <c r="C95" s="10" t="s">
        <v>70</v>
      </c>
      <c r="D95" s="10" t="s">
        <v>5</v>
      </c>
      <c r="E95" s="30">
        <v>58235.76</v>
      </c>
      <c r="F95" s="30" t="s">
        <v>259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298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299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300</v>
      </c>
      <c r="B98" s="10" t="s">
        <v>111</v>
      </c>
      <c r="C98" s="10" t="s">
        <v>76</v>
      </c>
      <c r="D98" s="35">
        <f>E95/E2</f>
        <v>23.220000000000002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153</v>
      </c>
      <c r="B99" s="29" t="s">
        <v>107</v>
      </c>
      <c r="C99" s="29" t="s">
        <v>70</v>
      </c>
      <c r="D99" s="29" t="s">
        <v>26</v>
      </c>
      <c r="E99" s="30"/>
      <c r="F99" s="10" t="s">
        <v>258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301</v>
      </c>
      <c r="B100" s="10" t="s">
        <v>108</v>
      </c>
      <c r="C100" s="10" t="s">
        <v>76</v>
      </c>
      <c r="D100" s="10">
        <f>E101+E105</f>
        <v>0</v>
      </c>
      <c r="E100" s="17"/>
      <c r="F100" s="10"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302</v>
      </c>
      <c r="B101" s="10" t="s">
        <v>109</v>
      </c>
      <c r="C101" s="10" t="s">
        <v>70</v>
      </c>
      <c r="D101" s="10" t="s">
        <v>9</v>
      </c>
      <c r="E101" s="17">
        <v>0</v>
      </c>
      <c r="F101" s="37" t="s">
        <v>276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303</v>
      </c>
      <c r="B102" s="10" t="s">
        <v>110</v>
      </c>
      <c r="C102" s="10" t="s">
        <v>70</v>
      </c>
      <c r="D102" s="10" t="s">
        <v>27</v>
      </c>
      <c r="E102" s="17"/>
      <c r="F102" s="3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304</v>
      </c>
      <c r="B103" s="10" t="s">
        <v>67</v>
      </c>
      <c r="C103" s="10" t="s">
        <v>70</v>
      </c>
      <c r="D103" s="10" t="s">
        <v>164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305</v>
      </c>
      <c r="B104" s="10" t="s">
        <v>111</v>
      </c>
      <c r="C104" s="10" t="s">
        <v>76</v>
      </c>
      <c r="D104" s="35">
        <v>0</v>
      </c>
      <c r="E104" s="17"/>
      <c r="F104" s="10" t="s">
        <v>258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306</v>
      </c>
      <c r="B105" s="10" t="s">
        <v>109</v>
      </c>
      <c r="C105" s="10" t="s">
        <v>70</v>
      </c>
      <c r="D105" s="10" t="s">
        <v>8</v>
      </c>
      <c r="E105" s="17">
        <v>0</v>
      </c>
      <c r="F105" s="10"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307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308</v>
      </c>
      <c r="B107" s="10" t="s">
        <v>67</v>
      </c>
      <c r="C107" s="10" t="s">
        <v>70</v>
      </c>
      <c r="D107" s="10" t="s">
        <v>164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309</v>
      </c>
      <c r="B108" s="10" t="s">
        <v>111</v>
      </c>
      <c r="C108" s="10" t="s">
        <v>76</v>
      </c>
      <c r="D108" s="35">
        <v>0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154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155</v>
      </c>
      <c r="B110" s="10" t="s">
        <v>108</v>
      </c>
      <c r="C110" s="10" t="s">
        <v>76</v>
      </c>
      <c r="D110" s="10">
        <f>E111+E115+E119+E123+E127+E131+E135+E139+E143+E147+E151+E155+E159+E163</f>
        <v>65057.6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156</v>
      </c>
      <c r="B111" s="10" t="s">
        <v>109</v>
      </c>
      <c r="C111" s="10" t="s">
        <v>70</v>
      </c>
      <c r="D111" s="10" t="s">
        <v>30</v>
      </c>
      <c r="E111" s="17">
        <v>1267.32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157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158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159</v>
      </c>
      <c r="B114" s="10" t="s">
        <v>111</v>
      </c>
      <c r="C114" s="10" t="s">
        <v>76</v>
      </c>
      <c r="D114" s="35">
        <f>E111/E2</f>
        <v>0.5053110047846889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160</v>
      </c>
      <c r="B115" s="10" t="s">
        <v>109</v>
      </c>
      <c r="C115" s="10" t="s">
        <v>70</v>
      </c>
      <c r="D115" s="10" t="s">
        <v>31</v>
      </c>
      <c r="E115" s="17">
        <v>5385.09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161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162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163</v>
      </c>
      <c r="B118" s="10" t="s">
        <v>111</v>
      </c>
      <c r="C118" s="10" t="s">
        <v>76</v>
      </c>
      <c r="D118" s="35">
        <f>E115/E2</f>
        <v>2.1471650717703348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310</v>
      </c>
      <c r="B119" s="10" t="s">
        <v>109</v>
      </c>
      <c r="C119" s="10" t="s">
        <v>70</v>
      </c>
      <c r="D119" s="10" t="s">
        <v>3</v>
      </c>
      <c r="E119" s="17">
        <v>1921.5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311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312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313</v>
      </c>
      <c r="B122" s="10" t="s">
        <v>111</v>
      </c>
      <c r="C122" s="10" t="s">
        <v>76</v>
      </c>
      <c r="D122" s="35">
        <f>E119/E2</f>
        <v>0.7661483253588517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314</v>
      </c>
      <c r="B123" s="10" t="s">
        <v>109</v>
      </c>
      <c r="C123" s="10" t="s">
        <v>70</v>
      </c>
      <c r="D123" s="10" t="s">
        <v>2</v>
      </c>
      <c r="E123" s="17">
        <v>22412.9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315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316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317</v>
      </c>
      <c r="B126" s="10" t="s">
        <v>111</v>
      </c>
      <c r="C126" s="10" t="s">
        <v>76</v>
      </c>
      <c r="D126" s="35">
        <f>E123/E2</f>
        <v>8.936562998405105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318</v>
      </c>
      <c r="B127" s="10" t="s">
        <v>109</v>
      </c>
      <c r="C127" s="10" t="s">
        <v>70</v>
      </c>
      <c r="D127" s="10" t="s">
        <v>35</v>
      </c>
      <c r="E127" s="17">
        <v>16135.62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319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320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321</v>
      </c>
      <c r="B130" s="10" t="s">
        <v>111</v>
      </c>
      <c r="C130" s="10" t="s">
        <v>76</v>
      </c>
      <c r="D130" s="35">
        <f>E127/E2</f>
        <v>6.43366028708134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322</v>
      </c>
      <c r="B131" s="10" t="s">
        <v>109</v>
      </c>
      <c r="C131" s="10" t="s">
        <v>70</v>
      </c>
      <c r="D131" s="10" t="s">
        <v>37</v>
      </c>
      <c r="E131" s="17">
        <v>8542.25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323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324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325</v>
      </c>
      <c r="B134" s="10" t="s">
        <v>111</v>
      </c>
      <c r="C134" s="10" t="s">
        <v>76</v>
      </c>
      <c r="D134" s="35">
        <f>E131/E2</f>
        <v>3.406000797448166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326</v>
      </c>
      <c r="B135" s="10" t="s">
        <v>109</v>
      </c>
      <c r="C135" s="10" t="s">
        <v>70</v>
      </c>
      <c r="D135" s="10" t="s">
        <v>39</v>
      </c>
      <c r="E135" s="17">
        <v>4337.37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327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328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329</v>
      </c>
      <c r="B138" s="10" t="s">
        <v>111</v>
      </c>
      <c r="C138" s="10" t="s">
        <v>76</v>
      </c>
      <c r="D138" s="35">
        <f>E135/E2</f>
        <v>1.7294138755980861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330</v>
      </c>
      <c r="B139" s="10" t="s">
        <v>109</v>
      </c>
      <c r="C139" s="10" t="s">
        <v>70</v>
      </c>
      <c r="D139" s="10" t="s">
        <v>40</v>
      </c>
      <c r="E139" s="17">
        <v>2715.42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331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332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333</v>
      </c>
      <c r="B142" s="10" t="s">
        <v>111</v>
      </c>
      <c r="C142" s="10" t="s">
        <v>76</v>
      </c>
      <c r="D142" s="35">
        <f>E139/E2</f>
        <v>1.0827033492822966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334</v>
      </c>
      <c r="B143" s="10" t="s">
        <v>109</v>
      </c>
      <c r="C143" s="10" t="s">
        <v>70</v>
      </c>
      <c r="D143" s="10" t="s">
        <v>254</v>
      </c>
      <c r="E143" s="17">
        <v>1712.46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335</v>
      </c>
      <c r="B144" s="10" t="s">
        <v>110</v>
      </c>
      <c r="C144" s="10" t="s">
        <v>70</v>
      </c>
      <c r="D144" s="10" t="s">
        <v>38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336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337</v>
      </c>
      <c r="B146" s="10" t="s">
        <v>111</v>
      </c>
      <c r="C146" s="10" t="s">
        <v>76</v>
      </c>
      <c r="D146" s="35">
        <f>E143/E2</f>
        <v>0.682799043062201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338</v>
      </c>
      <c r="B147" s="10" t="s">
        <v>109</v>
      </c>
      <c r="C147" s="10" t="s">
        <v>70</v>
      </c>
      <c r="D147" s="35" t="s">
        <v>253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339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340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341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342</v>
      </c>
      <c r="B151" s="10" t="s">
        <v>109</v>
      </c>
      <c r="C151" s="10" t="s">
        <v>70</v>
      </c>
      <c r="D151" s="35" t="s">
        <v>255</v>
      </c>
      <c r="E151" s="17">
        <v>152.81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343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344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345</v>
      </c>
      <c r="B154" s="10" t="s">
        <v>111</v>
      </c>
      <c r="C154" s="10" t="s">
        <v>76</v>
      </c>
      <c r="D154" s="35">
        <f>E151/E2</f>
        <v>0.06092902711323764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346</v>
      </c>
      <c r="B155" s="10" t="s">
        <v>109</v>
      </c>
      <c r="C155" s="10" t="s">
        <v>70</v>
      </c>
      <c r="D155" s="35" t="s">
        <v>252</v>
      </c>
      <c r="E155" s="17">
        <v>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347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348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349</v>
      </c>
      <c r="B158" s="10" t="s">
        <v>111</v>
      </c>
      <c r="C158" s="10" t="s">
        <v>76</v>
      </c>
      <c r="D158" s="35">
        <f>E155/E2</f>
        <v>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/>
      <c r="B159" s="10" t="s">
        <v>109</v>
      </c>
      <c r="C159" s="10" t="s">
        <v>70</v>
      </c>
      <c r="D159" s="35" t="s">
        <v>384</v>
      </c>
      <c r="E159" s="17">
        <v>474.86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/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/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/>
      <c r="B162" s="10" t="s">
        <v>111</v>
      </c>
      <c r="C162" s="10" t="s">
        <v>76</v>
      </c>
      <c r="D162" s="35">
        <v>3.64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350</v>
      </c>
      <c r="B163" s="10" t="s">
        <v>109</v>
      </c>
      <c r="C163" s="10" t="s">
        <v>70</v>
      </c>
      <c r="D163" s="10" t="s">
        <v>249</v>
      </c>
      <c r="E163" s="17">
        <v>0</v>
      </c>
      <c r="F163" s="38"/>
      <c r="G163" s="39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351</v>
      </c>
      <c r="B164" s="10" t="s">
        <v>110</v>
      </c>
      <c r="C164" s="10" t="s">
        <v>70</v>
      </c>
      <c r="D164" s="10" t="s">
        <v>27</v>
      </c>
      <c r="E164" s="17"/>
      <c r="F164" s="4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352</v>
      </c>
      <c r="B165" s="10" t="s">
        <v>67</v>
      </c>
      <c r="C165" s="10" t="s">
        <v>70</v>
      </c>
      <c r="D165" s="10" t="s">
        <v>279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353</v>
      </c>
      <c r="B166" s="10" t="s">
        <v>111</v>
      </c>
      <c r="C166" s="10" t="s">
        <v>76</v>
      </c>
      <c r="D166" s="35"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165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354</v>
      </c>
      <c r="B168" s="10" t="s">
        <v>108</v>
      </c>
      <c r="C168" s="10" t="s">
        <v>76</v>
      </c>
      <c r="D168" s="10">
        <f>E169+E177+E181+E185+E189+E193+E197+E201+E205</f>
        <v>61608.29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166</v>
      </c>
      <c r="B169" s="10" t="s">
        <v>109</v>
      </c>
      <c r="C169" s="10" t="s">
        <v>70</v>
      </c>
      <c r="D169" s="10" t="s">
        <v>42</v>
      </c>
      <c r="E169" s="30">
        <v>3022.8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167</v>
      </c>
      <c r="B170" s="10" t="s">
        <v>110</v>
      </c>
      <c r="C170" s="10" t="s">
        <v>70</v>
      </c>
      <c r="D170" s="10" t="s">
        <v>43</v>
      </c>
      <c r="E170" s="30"/>
      <c r="F170" s="17" t="s">
        <v>385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168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169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388</v>
      </c>
      <c r="E173" s="30">
        <v>2476.95</v>
      </c>
      <c r="F173" s="17"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/>
      <c r="B174" s="10" t="s">
        <v>110</v>
      </c>
      <c r="C174" s="10" t="s">
        <v>70</v>
      </c>
      <c r="D174" s="10" t="s">
        <v>43</v>
      </c>
      <c r="E174" s="3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170</v>
      </c>
      <c r="B177" s="10" t="s">
        <v>109</v>
      </c>
      <c r="C177" s="10" t="s">
        <v>70</v>
      </c>
      <c r="D177" s="10" t="s">
        <v>44</v>
      </c>
      <c r="E177" s="17">
        <v>4887.29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171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172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173</v>
      </c>
      <c r="B180" s="10" t="s">
        <v>111</v>
      </c>
      <c r="C180" s="10" t="s">
        <v>76</v>
      </c>
      <c r="D180" s="35">
        <f>E177/E2</f>
        <v>1.9486802232854865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355</v>
      </c>
      <c r="B181" s="10" t="s">
        <v>109</v>
      </c>
      <c r="C181" s="10" t="s">
        <v>70</v>
      </c>
      <c r="D181" s="10" t="s">
        <v>45</v>
      </c>
      <c r="E181" s="17">
        <f>46.22+963.28</f>
        <v>1009.5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356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357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358</v>
      </c>
      <c r="B184" s="10" t="s">
        <v>111</v>
      </c>
      <c r="C184" s="10" t="s">
        <v>76</v>
      </c>
      <c r="D184" s="35">
        <f>E181/E2</f>
        <v>0.40251196172248804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359</v>
      </c>
      <c r="B185" s="10" t="s">
        <v>109</v>
      </c>
      <c r="C185" s="10" t="s">
        <v>70</v>
      </c>
      <c r="D185" s="10" t="s">
        <v>46</v>
      </c>
      <c r="E185" s="17">
        <f>8275.82+823.17+1559.17</f>
        <v>10658.16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360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361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362</v>
      </c>
      <c r="B188" s="10" t="s">
        <v>111</v>
      </c>
      <c r="C188" s="10" t="s">
        <v>76</v>
      </c>
      <c r="D188" s="35">
        <f>E185/E2</f>
        <v>4.249665071770335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363</v>
      </c>
      <c r="B189" s="10" t="s">
        <v>109</v>
      </c>
      <c r="C189" s="10" t="s">
        <v>70</v>
      </c>
      <c r="D189" s="10" t="s">
        <v>240</v>
      </c>
      <c r="E189" s="17">
        <f>441.36+877.89+679+313.22</f>
        <v>2311.4700000000003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364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365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366</v>
      </c>
      <c r="B192" s="10" t="s">
        <v>111</v>
      </c>
      <c r="C192" s="10" t="s">
        <v>76</v>
      </c>
      <c r="D192" s="35">
        <f>E189/E2</f>
        <v>0.9216387559808613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 t="s">
        <v>367</v>
      </c>
      <c r="B193" s="10" t="s">
        <v>109</v>
      </c>
      <c r="C193" s="10" t="s">
        <v>70</v>
      </c>
      <c r="D193" s="10" t="s">
        <v>47</v>
      </c>
      <c r="E193" s="17">
        <f>239.28+5789.33</f>
        <v>6028.61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 t="s">
        <v>368</v>
      </c>
      <c r="B194" s="10" t="s">
        <v>110</v>
      </c>
      <c r="C194" s="10" t="s">
        <v>70</v>
      </c>
      <c r="D194" s="10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 t="s">
        <v>369</v>
      </c>
      <c r="B195" s="10" t="s">
        <v>67</v>
      </c>
      <c r="C195" s="10" t="s">
        <v>70</v>
      </c>
      <c r="D195" s="10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 t="s">
        <v>370</v>
      </c>
      <c r="B196" s="10" t="s">
        <v>111</v>
      </c>
      <c r="C196" s="10" t="s">
        <v>76</v>
      </c>
      <c r="D196" s="35">
        <f>E193/E2</f>
        <v>2.4037519936204146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371</v>
      </c>
      <c r="B197" s="10" t="s">
        <v>109</v>
      </c>
      <c r="C197" s="10" t="s">
        <v>70</v>
      </c>
      <c r="D197" s="10" t="s">
        <v>48</v>
      </c>
      <c r="E197" s="17">
        <v>204.57</v>
      </c>
      <c r="F197" s="17" t="s">
        <v>250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372</v>
      </c>
      <c r="B198" s="10" t="s">
        <v>110</v>
      </c>
      <c r="C198" s="10" t="s">
        <v>70</v>
      </c>
      <c r="D198" s="10" t="s">
        <v>27</v>
      </c>
      <c r="E198" s="17"/>
      <c r="F198" s="17" t="s">
        <v>12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373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374</v>
      </c>
      <c r="B200" s="10" t="s">
        <v>111</v>
      </c>
      <c r="C200" s="10" t="s">
        <v>76</v>
      </c>
      <c r="D200" s="35">
        <f>E197/E2</f>
        <v>0.08156698564593301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375</v>
      </c>
      <c r="B201" s="10" t="s">
        <v>109</v>
      </c>
      <c r="C201" s="10" t="s">
        <v>70</v>
      </c>
      <c r="D201" s="10" t="s">
        <v>49</v>
      </c>
      <c r="E201" s="17">
        <f>15278.4+3399.61+2353.91+2769.93+5970.55</f>
        <v>29772.399999999998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376</v>
      </c>
      <c r="B202" s="10" t="s">
        <v>110</v>
      </c>
      <c r="C202" s="10" t="s">
        <v>70</v>
      </c>
      <c r="D202" s="10" t="s">
        <v>27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377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378</v>
      </c>
      <c r="B204" s="10" t="s">
        <v>111</v>
      </c>
      <c r="C204" s="10" t="s">
        <v>76</v>
      </c>
      <c r="D204" s="35">
        <f>E201/E2</f>
        <v>11.87097288676236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 t="s">
        <v>379</v>
      </c>
      <c r="B205" s="10" t="s">
        <v>109</v>
      </c>
      <c r="C205" s="10" t="s">
        <v>70</v>
      </c>
      <c r="D205" s="10" t="s">
        <v>277</v>
      </c>
      <c r="E205" s="17">
        <v>3713.49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380</v>
      </c>
      <c r="B206" s="10" t="s">
        <v>110</v>
      </c>
      <c r="C206" s="10" t="s">
        <v>70</v>
      </c>
      <c r="D206" s="10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 t="s">
        <v>381</v>
      </c>
      <c r="B207" s="10" t="s">
        <v>67</v>
      </c>
      <c r="C207" s="10" t="s">
        <v>70</v>
      </c>
      <c r="D207" s="10" t="s">
        <v>12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382</v>
      </c>
      <c r="B208" s="10" t="s">
        <v>111</v>
      </c>
      <c r="C208" s="10" t="s">
        <v>76</v>
      </c>
      <c r="D208" s="35">
        <f>E205/E2</f>
        <v>1.480657894736842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47.25">
      <c r="A209" s="28" t="s">
        <v>174</v>
      </c>
      <c r="B209" s="29" t="s">
        <v>107</v>
      </c>
      <c r="C209" s="29" t="s">
        <v>70</v>
      </c>
      <c r="D209" s="29" t="s">
        <v>50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8.75">
      <c r="A210" s="32" t="s">
        <v>383</v>
      </c>
      <c r="B210" s="10" t="s">
        <v>108</v>
      </c>
      <c r="C210" s="10" t="s">
        <v>76</v>
      </c>
      <c r="D210" s="10">
        <f>E211+E215+E219+E223+E227+E231+E235+E239+E243+E247</f>
        <v>6906.35</v>
      </c>
      <c r="E210" s="17"/>
      <c r="F210" s="41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31.5">
      <c r="A211" s="32" t="s">
        <v>175</v>
      </c>
      <c r="B211" s="10" t="s">
        <v>109</v>
      </c>
      <c r="C211" s="10" t="s">
        <v>70</v>
      </c>
      <c r="D211" s="10" t="s">
        <v>51</v>
      </c>
      <c r="E211" s="17">
        <v>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 t="s">
        <v>176</v>
      </c>
      <c r="B212" s="10" t="s">
        <v>110</v>
      </c>
      <c r="C212" s="10" t="s">
        <v>70</v>
      </c>
      <c r="D212" s="10" t="s">
        <v>27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15.75">
      <c r="A213" s="32" t="s">
        <v>177</v>
      </c>
      <c r="B213" s="10" t="s">
        <v>67</v>
      </c>
      <c r="C213" s="10" t="s">
        <v>70</v>
      </c>
      <c r="D213" s="10" t="s">
        <v>12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2" t="s">
        <v>178</v>
      </c>
      <c r="B214" s="10" t="s">
        <v>111</v>
      </c>
      <c r="C214" s="10" t="s">
        <v>76</v>
      </c>
      <c r="D214" s="10"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179</v>
      </c>
      <c r="B215" s="10" t="s">
        <v>109</v>
      </c>
      <c r="C215" s="10" t="s">
        <v>70</v>
      </c>
      <c r="D215" s="10" t="s">
        <v>53</v>
      </c>
      <c r="E215" s="17">
        <v>9.75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180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181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182</v>
      </c>
      <c r="B218" s="10" t="s">
        <v>111</v>
      </c>
      <c r="C218" s="10" t="s">
        <v>76</v>
      </c>
      <c r="D218" s="35">
        <f>E215/E2</f>
        <v>0.00388755980861244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183</v>
      </c>
      <c r="B219" s="10" t="s">
        <v>109</v>
      </c>
      <c r="C219" s="10" t="s">
        <v>70</v>
      </c>
      <c r="D219" s="10" t="s">
        <v>52</v>
      </c>
      <c r="E219" s="17">
        <v>3567.34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184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185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186</v>
      </c>
      <c r="B222" s="10" t="s">
        <v>111</v>
      </c>
      <c r="C222" s="10" t="s">
        <v>76</v>
      </c>
      <c r="D222" s="35">
        <f>E219/E2</f>
        <v>1.422384370015949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187</v>
      </c>
      <c r="B223" s="10" t="s">
        <v>109</v>
      </c>
      <c r="C223" s="10" t="s">
        <v>70</v>
      </c>
      <c r="D223" s="10" t="s">
        <v>208</v>
      </c>
      <c r="E223" s="17">
        <v>0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188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189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190</v>
      </c>
      <c r="B226" s="10" t="s">
        <v>111</v>
      </c>
      <c r="C226" s="10" t="s">
        <v>76</v>
      </c>
      <c r="D226" s="10">
        <v>0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191</v>
      </c>
      <c r="B227" s="10" t="s">
        <v>109</v>
      </c>
      <c r="C227" s="10" t="s">
        <v>70</v>
      </c>
      <c r="D227" s="10" t="s">
        <v>256</v>
      </c>
      <c r="E227" s="17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192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193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194</v>
      </c>
      <c r="B230" s="10" t="s">
        <v>111</v>
      </c>
      <c r="C230" s="10" t="s">
        <v>76</v>
      </c>
      <c r="D230" s="35">
        <f>E227/E2</f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195</v>
      </c>
      <c r="B231" s="10" t="s">
        <v>109</v>
      </c>
      <c r="C231" s="10" t="s">
        <v>70</v>
      </c>
      <c r="D231" s="10" t="s">
        <v>1</v>
      </c>
      <c r="E231" s="17">
        <v>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196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197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198</v>
      </c>
      <c r="B234" s="10" t="s">
        <v>111</v>
      </c>
      <c r="C234" s="10" t="s">
        <v>76</v>
      </c>
      <c r="D234" s="35">
        <f>E231/E2</f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199</v>
      </c>
      <c r="B235" s="10" t="s">
        <v>109</v>
      </c>
      <c r="C235" s="10" t="s">
        <v>70</v>
      </c>
      <c r="D235" s="10" t="s">
        <v>0</v>
      </c>
      <c r="E235" s="17">
        <v>681.48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200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201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202</v>
      </c>
      <c r="B238" s="10" t="s">
        <v>111</v>
      </c>
      <c r="C238" s="10" t="s">
        <v>76</v>
      </c>
      <c r="D238" s="35">
        <f>E235/E2</f>
        <v>0.27172248803827753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203</v>
      </c>
      <c r="B239" s="10" t="s">
        <v>109</v>
      </c>
      <c r="C239" s="10" t="s">
        <v>70</v>
      </c>
      <c r="D239" s="10" t="s">
        <v>54</v>
      </c>
      <c r="E239" s="17">
        <f>436.45+1900.91</f>
        <v>2337.36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204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205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206</v>
      </c>
      <c r="B242" s="10" t="s">
        <v>111</v>
      </c>
      <c r="C242" s="10" t="s">
        <v>76</v>
      </c>
      <c r="D242" s="35">
        <f>E239/E2</f>
        <v>0.9319617224880383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272</v>
      </c>
      <c r="B243" s="10" t="s">
        <v>109</v>
      </c>
      <c r="C243" s="10" t="s">
        <v>70</v>
      </c>
      <c r="D243" s="10" t="s">
        <v>55</v>
      </c>
      <c r="E243" s="17"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273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274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275</v>
      </c>
      <c r="B246" s="10" t="s">
        <v>111</v>
      </c>
      <c r="C246" s="10" t="s">
        <v>76</v>
      </c>
      <c r="D246" s="35">
        <f>E243/E2</f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272</v>
      </c>
      <c r="B247" s="10" t="s">
        <v>109</v>
      </c>
      <c r="C247" s="10" t="s">
        <v>70</v>
      </c>
      <c r="D247" s="10" t="s">
        <v>56</v>
      </c>
      <c r="E247" s="17">
        <v>310.42</v>
      </c>
      <c r="F247" s="17" t="s">
        <v>251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273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274</v>
      </c>
      <c r="B249" s="10" t="s">
        <v>67</v>
      </c>
      <c r="C249" s="10" t="s">
        <v>70</v>
      </c>
      <c r="D249" s="10" t="s">
        <v>241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275</v>
      </c>
      <c r="B250" s="10" t="s">
        <v>111</v>
      </c>
      <c r="C250" s="10" t="s">
        <v>76</v>
      </c>
      <c r="D250" s="35">
        <f>E247/E2</f>
        <v>0.12377192982456141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15.75">
      <c r="A251" s="32"/>
      <c r="B251" s="29" t="s">
        <v>207</v>
      </c>
      <c r="C251" s="10" t="s">
        <v>76</v>
      </c>
      <c r="D251" s="42">
        <f>SUM(D90,D28,D34,D60,D66,D72,D78,D84,D100,D110,D168,D210)</f>
        <v>351822.98999999993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4" ht="15.75">
      <c r="A252" s="11" t="s">
        <v>209</v>
      </c>
      <c r="B252" s="11"/>
      <c r="C252" s="11"/>
      <c r="D252" s="11"/>
    </row>
    <row r="253" spans="1:4" ht="15.75">
      <c r="A253" s="8" t="s">
        <v>210</v>
      </c>
      <c r="B253" s="9" t="s">
        <v>211</v>
      </c>
      <c r="C253" s="9" t="s">
        <v>212</v>
      </c>
      <c r="D253" s="9">
        <v>4</v>
      </c>
    </row>
    <row r="254" spans="1:4" ht="15.75">
      <c r="A254" s="8" t="s">
        <v>213</v>
      </c>
      <c r="B254" s="9" t="s">
        <v>214</v>
      </c>
      <c r="C254" s="9" t="s">
        <v>212</v>
      </c>
      <c r="D254" s="9">
        <v>3</v>
      </c>
    </row>
    <row r="255" spans="1:4" ht="15.75">
      <c r="A255" s="8" t="s">
        <v>215</v>
      </c>
      <c r="B255" s="9" t="s">
        <v>216</v>
      </c>
      <c r="C255" s="9" t="s">
        <v>212</v>
      </c>
      <c r="D255" s="9">
        <v>1</v>
      </c>
    </row>
    <row r="256" spans="1:4" ht="15.75">
      <c r="A256" s="8" t="s">
        <v>217</v>
      </c>
      <c r="B256" s="9" t="s">
        <v>218</v>
      </c>
      <c r="C256" s="9" t="s">
        <v>76</v>
      </c>
      <c r="D256" s="9">
        <v>-6130.41</v>
      </c>
    </row>
    <row r="257" spans="1:4" ht="15.75">
      <c r="A257" s="11" t="s">
        <v>219</v>
      </c>
      <c r="B257" s="11"/>
      <c r="C257" s="11"/>
      <c r="D257" s="11"/>
    </row>
    <row r="258" spans="1:5" ht="15.75">
      <c r="A258" s="8" t="s">
        <v>220</v>
      </c>
      <c r="B258" s="9" t="s">
        <v>75</v>
      </c>
      <c r="C258" s="9" t="s">
        <v>76</v>
      </c>
      <c r="D258" s="9">
        <v>0</v>
      </c>
      <c r="E258" s="3" t="s">
        <v>386</v>
      </c>
    </row>
    <row r="259" spans="1:5" ht="15.75">
      <c r="A259" s="8" t="s">
        <v>221</v>
      </c>
      <c r="B259" s="9" t="s">
        <v>77</v>
      </c>
      <c r="C259" s="9" t="s">
        <v>76</v>
      </c>
      <c r="D259" s="9">
        <v>0</v>
      </c>
      <c r="E259" s="3" t="s">
        <v>386</v>
      </c>
    </row>
    <row r="260" spans="1:5" ht="15.75">
      <c r="A260" s="8" t="s">
        <v>222</v>
      </c>
      <c r="B260" s="9" t="s">
        <v>79</v>
      </c>
      <c r="C260" s="9" t="s">
        <v>76</v>
      </c>
      <c r="D260" s="9">
        <v>0</v>
      </c>
      <c r="E260" s="3" t="s">
        <v>386</v>
      </c>
    </row>
    <row r="261" spans="1:5" ht="15.75">
      <c r="A261" s="8" t="s">
        <v>223</v>
      </c>
      <c r="B261" s="9" t="s">
        <v>102</v>
      </c>
      <c r="C261" s="9" t="s">
        <v>76</v>
      </c>
      <c r="D261" s="9">
        <v>0</v>
      </c>
      <c r="E261" s="3" t="s">
        <v>386</v>
      </c>
    </row>
    <row r="262" spans="1:5" ht="15.75">
      <c r="A262" s="8" t="s">
        <v>224</v>
      </c>
      <c r="B262" s="9" t="s">
        <v>225</v>
      </c>
      <c r="C262" s="9" t="s">
        <v>76</v>
      </c>
      <c r="D262" s="9">
        <v>0</v>
      </c>
      <c r="E262" s="3" t="s">
        <v>386</v>
      </c>
    </row>
    <row r="263" spans="1:5" ht="15.75">
      <c r="A263" s="8" t="s">
        <v>226</v>
      </c>
      <c r="B263" s="9" t="s">
        <v>104</v>
      </c>
      <c r="C263" s="9" t="s">
        <v>76</v>
      </c>
      <c r="D263" s="9">
        <v>0</v>
      </c>
      <c r="E263" s="3" t="s">
        <v>386</v>
      </c>
    </row>
    <row r="264" spans="1:4" ht="15.75">
      <c r="A264" s="11" t="s">
        <v>227</v>
      </c>
      <c r="B264" s="11"/>
      <c r="C264" s="11"/>
      <c r="D264" s="11"/>
    </row>
    <row r="265" spans="1:5" ht="15.75">
      <c r="A265" s="8" t="s">
        <v>228</v>
      </c>
      <c r="B265" s="9" t="s">
        <v>211</v>
      </c>
      <c r="C265" s="9" t="s">
        <v>212</v>
      </c>
      <c r="D265" s="9">
        <v>0</v>
      </c>
      <c r="E265" s="3" t="s">
        <v>386</v>
      </c>
    </row>
    <row r="266" spans="1:6" ht="15.75">
      <c r="A266" s="8" t="s">
        <v>229</v>
      </c>
      <c r="B266" s="9" t="s">
        <v>214</v>
      </c>
      <c r="C266" s="9" t="s">
        <v>212</v>
      </c>
      <c r="D266" s="9">
        <v>0</v>
      </c>
      <c r="E266" s="3" t="s">
        <v>386</v>
      </c>
      <c r="F266" s="3" t="s">
        <v>385</v>
      </c>
    </row>
    <row r="267" spans="1:5" ht="15.75">
      <c r="A267" s="8" t="s">
        <v>230</v>
      </c>
      <c r="B267" s="9" t="s">
        <v>231</v>
      </c>
      <c r="C267" s="9" t="s">
        <v>212</v>
      </c>
      <c r="D267" s="9">
        <v>0</v>
      </c>
      <c r="E267" s="3" t="s">
        <v>386</v>
      </c>
    </row>
    <row r="268" spans="1:5" ht="15.75">
      <c r="A268" s="8" t="s">
        <v>232</v>
      </c>
      <c r="B268" s="9" t="s">
        <v>218</v>
      </c>
      <c r="C268" s="9" t="s">
        <v>76</v>
      </c>
      <c r="D268" s="9">
        <v>0</v>
      </c>
      <c r="E268" s="3" t="s">
        <v>386</v>
      </c>
    </row>
    <row r="269" spans="1:4" ht="15.75">
      <c r="A269" s="11" t="s">
        <v>233</v>
      </c>
      <c r="B269" s="11"/>
      <c r="C269" s="11"/>
      <c r="D269" s="11"/>
    </row>
    <row r="270" spans="1:5" ht="15.75">
      <c r="A270" s="8" t="s">
        <v>234</v>
      </c>
      <c r="B270" s="9" t="s">
        <v>235</v>
      </c>
      <c r="C270" s="9" t="s">
        <v>212</v>
      </c>
      <c r="D270" s="9">
        <v>2</v>
      </c>
      <c r="E270" s="3" t="s">
        <v>387</v>
      </c>
    </row>
    <row r="271" spans="1:5" ht="15.75">
      <c r="A271" s="8" t="s">
        <v>236</v>
      </c>
      <c r="B271" s="9" t="s">
        <v>237</v>
      </c>
      <c r="C271" s="9" t="s">
        <v>212</v>
      </c>
      <c r="D271" s="9">
        <v>4</v>
      </c>
      <c r="E271" s="3" t="s">
        <v>387</v>
      </c>
    </row>
    <row r="272" spans="1:5" ht="31.5">
      <c r="A272" s="8" t="s">
        <v>238</v>
      </c>
      <c r="B272" s="9" t="s">
        <v>239</v>
      </c>
      <c r="C272" s="9" t="s">
        <v>76</v>
      </c>
      <c r="D272" s="9">
        <v>28584.62</v>
      </c>
      <c r="E272" s="3" t="s">
        <v>387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2017-04-05T07:05:14Z</dcterms:modified>
  <cp:category/>
  <cp:version/>
  <cp:contentType/>
  <cp:contentStatus/>
</cp:coreProperties>
</file>