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форме'!$A$1:$D$244</definedName>
  </definedNames>
  <calcPr fullCalcOnLoad="1"/>
</workbook>
</file>

<file path=xl/sharedStrings.xml><?xml version="1.0" encoding="utf-8"?>
<sst xmlns="http://schemas.openxmlformats.org/spreadsheetml/2006/main" count="850" uniqueCount="353">
  <si>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</si>
  <si>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</si>
  <si>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</si>
  <si>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</si>
  <si>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</si>
  <si>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</si>
  <si>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</si>
  <si>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</si>
  <si>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</si>
  <si>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</si>
  <si>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</si>
  <si>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</si>
  <si>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</si>
  <si>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</si>
  <si>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</si>
  <si>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</si>
  <si>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</si>
  <si>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</si>
  <si>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</si>
  <si>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</si>
  <si>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</si>
  <si>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</si>
  <si>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</si>
  <si>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</si>
  <si>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</si>
  <si>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</si>
  <si>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</si>
  <si>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</si>
  <si>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</si>
  <si>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</si>
  <si>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</si>
  <si>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</si>
  <si>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</si>
  <si>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</si>
  <si>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</si>
  <si>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</si>
  <si>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</si>
  <si>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</si>
  <si>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</si>
  <si>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</si>
  <si>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</si>
  <si>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</si>
  <si>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</si>
  <si>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</si>
  <si>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</si>
  <si>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</si>
  <si>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</si>
  <si>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</si>
  <si>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</si>
  <si>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</si>
  <si>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</si>
  <si>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</si>
  <si>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</si>
  <si>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</si>
  <si>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</si>
  <si>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</si>
  <si>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</si>
  <si>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Обследование спец. организацими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</si>
  <si>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</si>
  <si>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</si>
  <si>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</si>
  <si>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</si>
  <si>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</si>
  <si>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</si>
  <si>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</si>
  <si>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</si>
  <si>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</si>
  <si>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</si>
  <si>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</si>
  <si>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</si>
  <si>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</si>
  <si>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</si>
  <si>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</si>
  <si>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</si>
  <si>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</si>
  <si>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</si>
  <si>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</si>
  <si>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</si>
  <si>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</si>
  <si>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</si>
  <si>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</si>
  <si>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</si>
  <si>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</si>
  <si>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</si>
  <si>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</si>
  <si>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</si>
  <si>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</si>
  <si>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</si>
  <si>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</si>
  <si>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</si>
  <si>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</si>
  <si>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</si>
  <si>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</si>
  <si>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</si>
  <si>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</si>
  <si>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</si>
  <si>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</si>
  <si>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</si>
  <si>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</si>
  <si>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</si>
  <si>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</si>
  <si>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</si>
  <si>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</si>
  <si>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</si>
  <si>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</si>
  <si>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</si>
  <si>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</si>
  <si>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</si>
  <si>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</si>
  <si>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</si>
  <si>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</si>
  <si>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</si>
  <si>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</si>
  <si>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</si>
  <si>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</si>
  <si>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</si>
  <si>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</si>
  <si>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</si>
  <si>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</si>
  <si>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</si>
  <si>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</si>
  <si>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</si>
  <si>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</si>
  <si>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</si>
  <si>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</si>
  <si>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</si>
  <si>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</si>
  <si>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</si>
  <si>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</si>
  <si>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</si>
  <si>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</si>
  <si>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</si>
  <si>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</si>
  <si>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</si>
  <si>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</si>
  <si>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</si>
  <si>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</si>
  <si>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</si>
  <si>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</si>
  <si>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</si>
  <si>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</si>
  <si>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</si>
  <si>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</si>
  <si>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</si>
  <si>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</si>
  <si>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</si>
  <si>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</si>
  <si>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</si>
  <si>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</si>
  <si>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</si>
  <si>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</si>
  <si>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</si>
  <si>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</si>
  <si>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</si>
  <si>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</si>
  <si>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</si>
  <si>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</si>
  <si>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</si>
  <si>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</si>
  <si>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</si>
  <si>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</si>
  <si>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</si>
  <si>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</si>
  <si>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</si>
  <si>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</si>
  <si>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</si>
  <si>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</si>
  <si>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</si>
  <si>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</si>
  <si>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</si>
  <si>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</si>
  <si>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</si>
  <si>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</si>
  <si>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</si>
  <si>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</si>
  <si>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23.12.1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</si>
  <si>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</si>
  <si>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</si>
  <si>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</si>
  <si>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</si>
  <si>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</si>
  <si>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</si>
  <si>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</si>
  <si>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</si>
  <si>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</si>
  <si>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</si>
  <si>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</si>
  <si>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</si>
  <si>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24.13.6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</si>
  <si>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</si>
  <si>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</si>
  <si>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</si>
  <si>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</si>
  <si>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</si>
  <si>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</si>
  <si>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</si>
  <si>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</si>
  <si>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</si>
  <si>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</si>
  <si>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</si>
  <si>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</si>
  <si>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</si>
  <si>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</si>
  <si>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</si>
  <si>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</si>
  <si>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</si>
  <si>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</si>
  <si>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</si>
  <si>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</si>
  <si>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</si>
  <si>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</si>
  <si>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</si>
  <si>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</si>
  <si>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</si>
  <si>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</si>
  <si>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</si>
  <si>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</si>
  <si>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</si>
  <si>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</si>
  <si>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</si>
  <si>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</si>
  <si>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</si>
  <si>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</si>
  <si>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</si>
  <si>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</si>
  <si>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</si>
  <si>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</si>
  <si>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</si>
  <si>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</si>
  <si>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</si>
  <si>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</si>
  <si>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</si>
  <si>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</si>
  <si>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</si>
  <si>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</si>
  <si>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</si>
  <si>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</si>
  <si>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</si>
  <si>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</si>
  <si>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</si>
  <si>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</si>
  <si>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</si>
  <si>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</si>
  <si>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</si>
  <si>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</si>
  <si>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</si>
  <si>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</si>
  <si>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</si>
  <si>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</si>
  <si>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</si>
  <si>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</si>
  <si>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</si>
  <si>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</si>
  <si>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</si>
  <si>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</si>
  <si>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</si>
  <si>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</si>
  <si>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21.4</t>
  </si>
  <si>
    <t>22.4</t>
  </si>
  <si>
    <t>23.4</t>
  </si>
  <si>
    <t>24.4</t>
  </si>
  <si>
    <t>25.4</t>
  </si>
  <si>
    <t>26.4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</si>
  <si>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</si>
  <si>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</si>
  <si>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</si>
  <si>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</si>
  <si>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</si>
  <si>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</si>
  <si>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</si>
  <si>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</si>
  <si>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</si>
  <si>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</si>
  <si>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</si>
  <si>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</si>
  <si>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</si>
  <si>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</si>
  <si>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</si>
  <si>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</si>
  <si>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</si>
  <si>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</si>
  <si>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</si>
  <si>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</si>
  <si>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</si>
  <si>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</si>
  <si>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</si>
  <si>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</si>
  <si>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</si>
  <si>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</si>
  <si>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</si>
  <si>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</si>
  <si>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</si>
  <si>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</si>
  <si>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</si>
  <si>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</si>
  <si>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</si>
  <si>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22.12</t>
  </si>
  <si>
    <t>23.13.5</t>
  </si>
  <si>
    <t>24.13.5</t>
  </si>
  <si>
    <t>25.13.5</t>
  </si>
  <si>
    <t>26.13.5</t>
  </si>
  <si>
    <t>делим на ко-во квартир</t>
  </si>
  <si>
    <t xml:space="preserve">Уборка опавших листьев при засоренности: средней </t>
  </si>
  <si>
    <t>21.5</t>
  </si>
  <si>
    <t>22.5</t>
  </si>
  <si>
    <t>23.5</t>
  </si>
  <si>
    <t>24.5</t>
  </si>
  <si>
    <t>25.5</t>
  </si>
  <si>
    <t>26.5</t>
  </si>
  <si>
    <t>26.6</t>
  </si>
  <si>
    <t>22.8.1</t>
  </si>
  <si>
    <t>23.8.1</t>
  </si>
  <si>
    <t>24.8.1</t>
  </si>
  <si>
    <t>25.8.1</t>
  </si>
  <si>
    <t>26.8.1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</si>
  <si>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</si>
  <si>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</si>
  <si>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</si>
  <si>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</si>
  <si>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</si>
  <si>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</si>
  <si>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</si>
  <si>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</si>
  <si>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</si>
  <si>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</si>
  <si>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</si>
  <si>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</si>
  <si>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</si>
  <si>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</si>
  <si>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</si>
  <si>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</si>
  <si>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</si>
  <si>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</si>
  <si>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</si>
  <si>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</si>
  <si>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</si>
  <si>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</si>
  <si>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</si>
  <si>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</si>
  <si>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</si>
  <si>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</si>
  <si>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</si>
  <si>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</si>
  <si>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</si>
  <si>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</si>
  <si>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</si>
  <si>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</si>
  <si>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22.11</t>
  </si>
  <si>
    <t>31.03.2017 г.</t>
  </si>
  <si>
    <t>раз</t>
  </si>
  <si>
    <t>Директор ООО "УК "Привокзальная"</t>
  </si>
  <si>
    <t>Ю. Д. Шкляров</t>
  </si>
  <si>
    <t>Отчет об исполнении управляющей организацией ООО "УК "Привокзальная" договора управления за 2016 год                                                  по дому № 5 ул. Амурская в г. Липецке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</si>
</sst>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2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180" fontId="45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180" fontId="42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182" fontId="42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 vertical="center" wrapText="1"/>
    </xf>
    <xf numFmtId="0" fontId="42" fillId="0" borderId="0" xfId="0" applyFont="1" applyFill="1" applyAlignment="1">
      <alignment horizontal="left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2">
        <row r="122">
          <cell r="CB122">
            <v>36146.133460799996</v>
          </cell>
        </row>
        <row r="123">
          <cell r="CB123">
            <v>59661.32471640001</v>
          </cell>
        </row>
        <row r="124">
          <cell r="CB124">
            <v>9365.48712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4"/>
  <sheetViews>
    <sheetView tabSelected="1" view="pageBreakPreview" zoomScale="60" zoomScaleNormal="80" zoomScalePageLayoutView="0" workbookViewId="0" topLeftCell="A1">
      <selection activeCell="D9" sqref="D9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0.28125" style="3" hidden="1" customWidth="1"/>
    <col min="6" max="6" width="21.421875" style="3" hidden="1" customWidth="1"/>
    <col min="7" max="7" width="9.140625" style="3" hidden="1" customWidth="1"/>
    <col min="8" max="8" width="0" style="3" hidden="1" customWidth="1"/>
    <col min="9" max="22" width="9.140625" style="3" customWidth="1"/>
    <col min="23" max="16384" width="9.140625" style="4" customWidth="1"/>
  </cols>
  <sheetData>
    <row r="1" ht="15.75">
      <c r="E1" s="3" t="s">
        <v>236</v>
      </c>
    </row>
    <row r="2" spans="1:22" s="6" customFormat="1" ht="33.75" customHeight="1">
      <c r="A2" s="43" t="s">
        <v>352</v>
      </c>
      <c r="B2" s="43"/>
      <c r="C2" s="43"/>
      <c r="D2" s="43"/>
      <c r="E2" s="5">
        <v>636.9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66</v>
      </c>
      <c r="B4" s="8" t="s">
        <v>67</v>
      </c>
      <c r="C4" s="8" t="s">
        <v>68</v>
      </c>
      <c r="D4" s="8" t="s">
        <v>69</v>
      </c>
    </row>
    <row r="5" spans="1:4" ht="15.75">
      <c r="A5" s="7" t="s">
        <v>72</v>
      </c>
      <c r="B5" s="8" t="s">
        <v>70</v>
      </c>
      <c r="C5" s="8" t="s">
        <v>71</v>
      </c>
      <c r="D5" s="9" t="s">
        <v>348</v>
      </c>
    </row>
    <row r="6" spans="1:4" ht="15.75">
      <c r="A6" s="7" t="s">
        <v>73</v>
      </c>
      <c r="B6" s="8" t="s">
        <v>74</v>
      </c>
      <c r="C6" s="8" t="s">
        <v>71</v>
      </c>
      <c r="D6" s="9" t="s">
        <v>234</v>
      </c>
    </row>
    <row r="7" spans="1:4" ht="15.75">
      <c r="A7" s="7" t="s">
        <v>60</v>
      </c>
      <c r="B7" s="8" t="s">
        <v>75</v>
      </c>
      <c r="C7" s="8" t="s">
        <v>71</v>
      </c>
      <c r="D7" s="9" t="s">
        <v>235</v>
      </c>
    </row>
    <row r="8" spans="1:4" ht="42.75" customHeight="1">
      <c r="A8" s="42" t="s">
        <v>107</v>
      </c>
      <c r="B8" s="42"/>
      <c r="C8" s="42"/>
      <c r="D8" s="42"/>
    </row>
    <row r="9" spans="1:4" ht="15.75">
      <c r="A9" s="7" t="s">
        <v>61</v>
      </c>
      <c r="B9" s="8" t="s">
        <v>76</v>
      </c>
      <c r="C9" s="8" t="s">
        <v>77</v>
      </c>
      <c r="D9" s="8">
        <v>0</v>
      </c>
    </row>
    <row r="10" spans="1:4" ht="15.75">
      <c r="A10" s="7" t="s">
        <v>62</v>
      </c>
      <c r="B10" s="8" t="s">
        <v>78</v>
      </c>
      <c r="C10" s="8" t="s">
        <v>77</v>
      </c>
      <c r="D10" s="8">
        <v>0</v>
      </c>
    </row>
    <row r="11" spans="1:4" ht="15.75">
      <c r="A11" s="7" t="s">
        <v>79</v>
      </c>
      <c r="B11" s="8" t="s">
        <v>80</v>
      </c>
      <c r="C11" s="8" t="s">
        <v>77</v>
      </c>
      <c r="D11" s="8">
        <v>10223.03</v>
      </c>
    </row>
    <row r="12" spans="1:4" ht="31.5">
      <c r="A12" s="7" t="s">
        <v>81</v>
      </c>
      <c r="B12" s="8" t="s">
        <v>82</v>
      </c>
      <c r="C12" s="8" t="s">
        <v>77</v>
      </c>
      <c r="D12" s="10">
        <f>D13+D14+D15</f>
        <v>105172.94529720001</v>
      </c>
    </row>
    <row r="13" spans="1:4" ht="15.75">
      <c r="A13" s="7" t="s">
        <v>98</v>
      </c>
      <c r="B13" s="11" t="s">
        <v>83</v>
      </c>
      <c r="C13" s="8" t="s">
        <v>77</v>
      </c>
      <c r="D13" s="10">
        <f>'[1]ук(2016)'!$CB$123</f>
        <v>59661.32471640001</v>
      </c>
    </row>
    <row r="14" spans="1:4" ht="15.75">
      <c r="A14" s="7" t="s">
        <v>99</v>
      </c>
      <c r="B14" s="11" t="s">
        <v>84</v>
      </c>
      <c r="C14" s="8" t="s">
        <v>77</v>
      </c>
      <c r="D14" s="10">
        <f>'[1]ук(2016)'!$CB$122</f>
        <v>36146.133460799996</v>
      </c>
    </row>
    <row r="15" spans="1:4" ht="15.75">
      <c r="A15" s="7" t="s">
        <v>100</v>
      </c>
      <c r="B15" s="11" t="s">
        <v>85</v>
      </c>
      <c r="C15" s="8" t="s">
        <v>77</v>
      </c>
      <c r="D15" s="10">
        <f>'[1]ук(2016)'!$CB$124</f>
        <v>9365.48712</v>
      </c>
    </row>
    <row r="16" spans="1:4" ht="15.75">
      <c r="A16" s="11" t="s">
        <v>86</v>
      </c>
      <c r="B16" s="11" t="s">
        <v>87</v>
      </c>
      <c r="C16" s="11" t="s">
        <v>77</v>
      </c>
      <c r="D16" s="11">
        <v>70417.25</v>
      </c>
    </row>
    <row r="17" spans="1:4" ht="31.5">
      <c r="A17" s="11" t="s">
        <v>63</v>
      </c>
      <c r="B17" s="11" t="s">
        <v>101</v>
      </c>
      <c r="C17" s="11" t="s">
        <v>77</v>
      </c>
      <c r="D17" s="11">
        <f>D16</f>
        <v>70417.25</v>
      </c>
    </row>
    <row r="18" spans="1:4" ht="31.5">
      <c r="A18" s="11" t="s">
        <v>88</v>
      </c>
      <c r="B18" s="11" t="s">
        <v>102</v>
      </c>
      <c r="C18" s="11" t="s">
        <v>77</v>
      </c>
      <c r="D18" s="11">
        <v>0</v>
      </c>
    </row>
    <row r="19" spans="1:4" ht="15.75">
      <c r="A19" s="11" t="s">
        <v>64</v>
      </c>
      <c r="B19" s="11" t="s">
        <v>89</v>
      </c>
      <c r="C19" s="11" t="s">
        <v>77</v>
      </c>
      <c r="D19" s="11">
        <v>0</v>
      </c>
    </row>
    <row r="20" spans="1:4" ht="15.75">
      <c r="A20" s="11" t="s">
        <v>65</v>
      </c>
      <c r="B20" s="11" t="s">
        <v>90</v>
      </c>
      <c r="C20" s="11" t="s">
        <v>77</v>
      </c>
      <c r="D20" s="11">
        <v>0</v>
      </c>
    </row>
    <row r="21" spans="1:4" ht="15.75">
      <c r="A21" s="11" t="s">
        <v>91</v>
      </c>
      <c r="B21" s="11" t="s">
        <v>92</v>
      </c>
      <c r="C21" s="11" t="s">
        <v>77</v>
      </c>
      <c r="D21" s="11">
        <v>0</v>
      </c>
    </row>
    <row r="22" spans="1:4" ht="15.75">
      <c r="A22" s="11" t="s">
        <v>93</v>
      </c>
      <c r="B22" s="11" t="s">
        <v>94</v>
      </c>
      <c r="C22" s="11" t="s">
        <v>77</v>
      </c>
      <c r="D22" s="11">
        <f>D16+D10</f>
        <v>70417.25</v>
      </c>
    </row>
    <row r="23" spans="1:4" ht="15.75">
      <c r="A23" s="11" t="s">
        <v>95</v>
      </c>
      <c r="B23" s="11" t="s">
        <v>103</v>
      </c>
      <c r="C23" s="11" t="s">
        <v>77</v>
      </c>
      <c r="D23" s="11">
        <v>0</v>
      </c>
    </row>
    <row r="24" spans="1:4" ht="15.75">
      <c r="A24" s="11" t="s">
        <v>96</v>
      </c>
      <c r="B24" s="11" t="s">
        <v>104</v>
      </c>
      <c r="C24" s="11" t="s">
        <v>77</v>
      </c>
      <c r="D24" s="11">
        <v>0</v>
      </c>
    </row>
    <row r="25" spans="1:5" ht="15.75">
      <c r="A25" s="11" t="s">
        <v>97</v>
      </c>
      <c r="B25" s="11" t="s">
        <v>105</v>
      </c>
      <c r="C25" s="11" t="s">
        <v>77</v>
      </c>
      <c r="D25" s="12">
        <f>E25</f>
        <v>19279.995297200017</v>
      </c>
      <c r="E25" s="1">
        <f>D12-(D16+D10)+D224-D24+D11</f>
        <v>19279.995297200017</v>
      </c>
    </row>
    <row r="26" spans="1:22" s="14" customFormat="1" ht="35.25" customHeight="1">
      <c r="A26" s="44" t="s">
        <v>106</v>
      </c>
      <c r="B26" s="44"/>
      <c r="C26" s="44"/>
      <c r="D26" s="4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117</v>
      </c>
      <c r="B27" s="16" t="s">
        <v>108</v>
      </c>
      <c r="C27" s="16" t="s">
        <v>71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113</v>
      </c>
      <c r="B28" s="20" t="s">
        <v>109</v>
      </c>
      <c r="C28" s="20" t="s">
        <v>77</v>
      </c>
      <c r="D28" s="20">
        <f>E28</f>
        <v>7063.45</v>
      </c>
      <c r="E28" s="17">
        <v>7063.45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114</v>
      </c>
      <c r="B29" s="20" t="s">
        <v>110</v>
      </c>
      <c r="C29" s="20" t="s">
        <v>71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115</v>
      </c>
      <c r="B30" s="20" t="s">
        <v>111</v>
      </c>
      <c r="C30" s="20" t="s">
        <v>71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116</v>
      </c>
      <c r="B31" s="20" t="s">
        <v>68</v>
      </c>
      <c r="C31" s="20" t="s">
        <v>71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118</v>
      </c>
      <c r="B32" s="20" t="s">
        <v>112</v>
      </c>
      <c r="C32" s="20" t="s">
        <v>77</v>
      </c>
      <c r="D32" s="23">
        <f>E28/E2</f>
        <v>11.090359554090124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119</v>
      </c>
      <c r="B33" s="25" t="s">
        <v>108</v>
      </c>
      <c r="C33" s="25" t="s">
        <v>71</v>
      </c>
      <c r="D33" s="25" t="s">
        <v>13</v>
      </c>
      <c r="E33" s="26" t="s">
        <v>238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120</v>
      </c>
      <c r="B34" s="9" t="s">
        <v>109</v>
      </c>
      <c r="C34" s="9" t="s">
        <v>77</v>
      </c>
      <c r="D34" s="29">
        <f>E35+E39+E43+E47+E51+E55</f>
        <v>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121</v>
      </c>
      <c r="B35" s="9" t="s">
        <v>110</v>
      </c>
      <c r="C35" s="9" t="s">
        <v>71</v>
      </c>
      <c r="D35" s="9" t="s">
        <v>14</v>
      </c>
      <c r="E35" s="13"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122</v>
      </c>
      <c r="B36" s="9" t="s">
        <v>111</v>
      </c>
      <c r="C36" s="9" t="s">
        <v>71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123</v>
      </c>
      <c r="B37" s="9" t="s">
        <v>68</v>
      </c>
      <c r="C37" s="9" t="s">
        <v>71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124</v>
      </c>
      <c r="B38" s="9" t="s">
        <v>112</v>
      </c>
      <c r="C38" s="9" t="s">
        <v>77</v>
      </c>
      <c r="D38" s="30">
        <v>0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125</v>
      </c>
      <c r="B39" s="9" t="s">
        <v>110</v>
      </c>
      <c r="C39" s="9" t="s">
        <v>71</v>
      </c>
      <c r="D39" s="9" t="s">
        <v>237</v>
      </c>
      <c r="E39" s="13"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126</v>
      </c>
      <c r="B40" s="9" t="s">
        <v>111</v>
      </c>
      <c r="C40" s="9" t="s">
        <v>71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127</v>
      </c>
      <c r="B41" s="9" t="s">
        <v>68</v>
      </c>
      <c r="C41" s="9" t="s">
        <v>71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128</v>
      </c>
      <c r="B42" s="9" t="s">
        <v>112</v>
      </c>
      <c r="C42" s="9" t="s">
        <v>77</v>
      </c>
      <c r="D42" s="30">
        <v>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129</v>
      </c>
      <c r="B43" s="9" t="s">
        <v>110</v>
      </c>
      <c r="C43" s="9" t="s">
        <v>71</v>
      </c>
      <c r="D43" s="9" t="s">
        <v>15</v>
      </c>
      <c r="E43" s="13">
        <v>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130</v>
      </c>
      <c r="B44" s="9" t="s">
        <v>111</v>
      </c>
      <c r="C44" s="9" t="s">
        <v>71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131</v>
      </c>
      <c r="B45" s="9" t="s">
        <v>68</v>
      </c>
      <c r="C45" s="9" t="s">
        <v>71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132</v>
      </c>
      <c r="B46" s="9" t="s">
        <v>112</v>
      </c>
      <c r="C46" s="9" t="s">
        <v>77</v>
      </c>
      <c r="D46" s="29">
        <v>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245</v>
      </c>
      <c r="B47" s="9" t="s">
        <v>110</v>
      </c>
      <c r="C47" s="9" t="s">
        <v>71</v>
      </c>
      <c r="D47" s="9" t="s">
        <v>16</v>
      </c>
      <c r="E47" s="13">
        <v>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246</v>
      </c>
      <c r="B48" s="9" t="s">
        <v>111</v>
      </c>
      <c r="C48" s="9" t="s">
        <v>71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247</v>
      </c>
      <c r="B49" s="9" t="s">
        <v>68</v>
      </c>
      <c r="C49" s="9" t="s">
        <v>71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248</v>
      </c>
      <c r="B50" s="9" t="s">
        <v>112</v>
      </c>
      <c r="C50" s="9" t="s">
        <v>77</v>
      </c>
      <c r="D50" s="30">
        <v>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249</v>
      </c>
      <c r="B51" s="9" t="s">
        <v>110</v>
      </c>
      <c r="C51" s="9" t="s">
        <v>71</v>
      </c>
      <c r="D51" s="30" t="s">
        <v>240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250</v>
      </c>
      <c r="B52" s="9" t="s">
        <v>111</v>
      </c>
      <c r="C52" s="9" t="s">
        <v>71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251</v>
      </c>
      <c r="B53" s="9" t="s">
        <v>68</v>
      </c>
      <c r="C53" s="9" t="s">
        <v>71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252</v>
      </c>
      <c r="B54" s="9" t="s">
        <v>112</v>
      </c>
      <c r="C54" s="9" t="s">
        <v>77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253</v>
      </c>
      <c r="B55" s="9" t="s">
        <v>110</v>
      </c>
      <c r="C55" s="9" t="s">
        <v>71</v>
      </c>
      <c r="D55" s="30" t="s">
        <v>239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254</v>
      </c>
      <c r="B56" s="9" t="s">
        <v>111</v>
      </c>
      <c r="C56" s="9" t="s">
        <v>71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255</v>
      </c>
      <c r="B57" s="9" t="s">
        <v>68</v>
      </c>
      <c r="C57" s="9" t="s">
        <v>71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256</v>
      </c>
      <c r="B58" s="9" t="s">
        <v>112</v>
      </c>
      <c r="C58" s="9" t="s">
        <v>77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133</v>
      </c>
      <c r="B59" s="25" t="s">
        <v>108</v>
      </c>
      <c r="C59" s="25" t="s">
        <v>71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134</v>
      </c>
      <c r="B60" s="9" t="s">
        <v>109</v>
      </c>
      <c r="C60" s="9" t="s">
        <v>77</v>
      </c>
      <c r="D60" s="9">
        <f>E60</f>
        <v>6079.08</v>
      </c>
      <c r="E60" s="26">
        <v>6079.08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135</v>
      </c>
      <c r="B61" s="9" t="s">
        <v>110</v>
      </c>
      <c r="C61" s="9" t="s">
        <v>71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136</v>
      </c>
      <c r="B62" s="9" t="s">
        <v>111</v>
      </c>
      <c r="C62" s="9" t="s">
        <v>71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137</v>
      </c>
      <c r="B63" s="9" t="s">
        <v>68</v>
      </c>
      <c r="C63" s="9" t="s">
        <v>71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138</v>
      </c>
      <c r="B64" s="9" t="s">
        <v>112</v>
      </c>
      <c r="C64" s="9" t="s">
        <v>77</v>
      </c>
      <c r="D64" s="31">
        <f>E60/E2</f>
        <v>9.544795101271786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257</v>
      </c>
      <c r="B65" s="25" t="s">
        <v>108</v>
      </c>
      <c r="C65" s="25" t="s">
        <v>71</v>
      </c>
      <c r="D65" s="25" t="s">
        <v>18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258</v>
      </c>
      <c r="B66" s="9" t="s">
        <v>109</v>
      </c>
      <c r="C66" s="9" t="s">
        <v>77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259</v>
      </c>
      <c r="B67" s="9" t="s">
        <v>110</v>
      </c>
      <c r="C67" s="9" t="s">
        <v>71</v>
      </c>
      <c r="D67" s="9" t="s">
        <v>57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260</v>
      </c>
      <c r="B68" s="9" t="s">
        <v>111</v>
      </c>
      <c r="C68" s="9" t="s">
        <v>71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261</v>
      </c>
      <c r="B69" s="9" t="s">
        <v>68</v>
      </c>
      <c r="C69" s="9" t="s">
        <v>71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262</v>
      </c>
      <c r="B70" s="9" t="s">
        <v>112</v>
      </c>
      <c r="C70" s="9" t="s">
        <v>77</v>
      </c>
      <c r="D70" s="9"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15.75">
      <c r="A71" s="24" t="s">
        <v>303</v>
      </c>
      <c r="B71" s="25" t="s">
        <v>108</v>
      </c>
      <c r="C71" s="25" t="s">
        <v>71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304</v>
      </c>
      <c r="B72" s="9" t="s">
        <v>109</v>
      </c>
      <c r="C72" s="9" t="s">
        <v>77</v>
      </c>
      <c r="D72" s="9">
        <f>E72</f>
        <v>9365.49</v>
      </c>
      <c r="E72" s="26">
        <v>9365.49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305</v>
      </c>
      <c r="B73" s="9" t="s">
        <v>110</v>
      </c>
      <c r="C73" s="9" t="s">
        <v>71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306</v>
      </c>
      <c r="B74" s="9" t="s">
        <v>111</v>
      </c>
      <c r="C74" s="9" t="s">
        <v>71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307</v>
      </c>
      <c r="B75" s="9" t="s">
        <v>68</v>
      </c>
      <c r="C75" s="9" t="s">
        <v>71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308</v>
      </c>
      <c r="B76" s="9" t="s">
        <v>112</v>
      </c>
      <c r="C76" s="9" t="s">
        <v>77</v>
      </c>
      <c r="D76" s="31">
        <f>E72/E2</f>
        <v>14.704804521902968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139</v>
      </c>
      <c r="B77" s="25" t="s">
        <v>108</v>
      </c>
      <c r="C77" s="25" t="s">
        <v>71</v>
      </c>
      <c r="D77" s="25" t="s">
        <v>58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140</v>
      </c>
      <c r="B78" s="9" t="s">
        <v>109</v>
      </c>
      <c r="C78" s="9" t="s">
        <v>77</v>
      </c>
      <c r="D78" s="9">
        <f>E79</f>
        <v>4479.94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141</v>
      </c>
      <c r="B79" s="9" t="s">
        <v>110</v>
      </c>
      <c r="C79" s="9" t="s">
        <v>71</v>
      </c>
      <c r="D79" s="9" t="s">
        <v>58</v>
      </c>
      <c r="E79" s="13">
        <v>4479.94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142</v>
      </c>
      <c r="B80" s="9" t="s">
        <v>111</v>
      </c>
      <c r="C80" s="9" t="s">
        <v>71</v>
      </c>
      <c r="D80" s="9" t="s">
        <v>150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143</v>
      </c>
      <c r="B81" s="9" t="s">
        <v>68</v>
      </c>
      <c r="C81" s="9" t="s">
        <v>71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309</v>
      </c>
      <c r="B82" s="9" t="s">
        <v>112</v>
      </c>
      <c r="C82" s="9" t="s">
        <v>77</v>
      </c>
      <c r="D82" s="33">
        <f>E79/E2</f>
        <v>7.033977076464122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144</v>
      </c>
      <c r="B83" s="25" t="s">
        <v>108</v>
      </c>
      <c r="C83" s="25" t="s">
        <v>71</v>
      </c>
      <c r="D83" s="25" t="s">
        <v>59</v>
      </c>
      <c r="E83" s="13">
        <v>699.36</v>
      </c>
      <c r="F83" s="26" t="s">
        <v>301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145</v>
      </c>
      <c r="B84" s="9" t="s">
        <v>109</v>
      </c>
      <c r="C84" s="9" t="s">
        <v>77</v>
      </c>
      <c r="D84" s="9">
        <f>E83</f>
        <v>699.36</v>
      </c>
      <c r="E84" s="13"/>
      <c r="F84" s="13">
        <v>7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146</v>
      </c>
      <c r="B85" s="9" t="s">
        <v>110</v>
      </c>
      <c r="C85" s="9" t="s">
        <v>71</v>
      </c>
      <c r="D85" s="9" t="s">
        <v>59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147</v>
      </c>
      <c r="B86" s="9" t="s">
        <v>111</v>
      </c>
      <c r="C86" s="9" t="s">
        <v>71</v>
      </c>
      <c r="D86" s="9" t="s">
        <v>152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148</v>
      </c>
      <c r="B87" s="9" t="s">
        <v>68</v>
      </c>
      <c r="C87" s="9" t="s">
        <v>71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149</v>
      </c>
      <c r="B88" s="9" t="s">
        <v>112</v>
      </c>
      <c r="C88" s="9" t="s">
        <v>77</v>
      </c>
      <c r="D88" s="33">
        <f>E83/F84</f>
        <v>99.90857142857143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151</v>
      </c>
      <c r="B89" s="25" t="s">
        <v>108</v>
      </c>
      <c r="C89" s="25" t="s">
        <v>71</v>
      </c>
      <c r="D89" s="25" t="s">
        <v>24</v>
      </c>
      <c r="E89" s="40"/>
      <c r="F89" s="41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310</v>
      </c>
      <c r="B90" s="9" t="s">
        <v>109</v>
      </c>
      <c r="C90" s="9" t="s">
        <v>77</v>
      </c>
      <c r="D90" s="9">
        <v>0</v>
      </c>
      <c r="E90" s="26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311</v>
      </c>
      <c r="B91" s="9" t="s">
        <v>110</v>
      </c>
      <c r="C91" s="9" t="s">
        <v>71</v>
      </c>
      <c r="D91" s="9" t="s">
        <v>6</v>
      </c>
      <c r="E91" s="26">
        <v>6504.02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312</v>
      </c>
      <c r="B92" s="9" t="s">
        <v>111</v>
      </c>
      <c r="C92" s="9" t="s">
        <v>71</v>
      </c>
      <c r="D92" s="9" t="s">
        <v>25</v>
      </c>
      <c r="E92" s="26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313</v>
      </c>
      <c r="B93" s="9" t="s">
        <v>68</v>
      </c>
      <c r="C93" s="9" t="s">
        <v>71</v>
      </c>
      <c r="D93" s="9" t="s">
        <v>12</v>
      </c>
      <c r="E93" s="26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314</v>
      </c>
      <c r="B94" s="9" t="s">
        <v>112</v>
      </c>
      <c r="C94" s="9" t="s">
        <v>77</v>
      </c>
      <c r="D94" s="31">
        <f>E91/E2</f>
        <v>10.21199560370545</v>
      </c>
      <c r="E94" s="26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268</v>
      </c>
      <c r="B95" s="9" t="s">
        <v>110</v>
      </c>
      <c r="C95" s="9" t="s">
        <v>71</v>
      </c>
      <c r="D95" s="9" t="s">
        <v>5</v>
      </c>
      <c r="E95" s="26">
        <v>14788.82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269</v>
      </c>
      <c r="B96" s="9" t="s">
        <v>111</v>
      </c>
      <c r="C96" s="9" t="s">
        <v>71</v>
      </c>
      <c r="D96" s="9" t="s">
        <v>20</v>
      </c>
      <c r="E96" s="26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270</v>
      </c>
      <c r="B97" s="9" t="s">
        <v>68</v>
      </c>
      <c r="C97" s="9" t="s">
        <v>71</v>
      </c>
      <c r="D97" s="9" t="s">
        <v>12</v>
      </c>
      <c r="E97" s="26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271</v>
      </c>
      <c r="B98" s="9" t="s">
        <v>112</v>
      </c>
      <c r="C98" s="9" t="s">
        <v>77</v>
      </c>
      <c r="D98" s="31">
        <f>E95/E2</f>
        <v>23.220003140210395</v>
      </c>
      <c r="E98" s="26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153</v>
      </c>
      <c r="B99" s="25" t="s">
        <v>108</v>
      </c>
      <c r="C99" s="25" t="s">
        <v>71</v>
      </c>
      <c r="D99" s="25" t="s">
        <v>26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263</v>
      </c>
      <c r="B100" s="9" t="s">
        <v>109</v>
      </c>
      <c r="C100" s="9" t="s">
        <v>77</v>
      </c>
      <c r="D100" s="9">
        <f>E101+E105</f>
        <v>34.45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264</v>
      </c>
      <c r="B101" s="9" t="s">
        <v>110</v>
      </c>
      <c r="C101" s="9" t="s">
        <v>71</v>
      </c>
      <c r="D101" s="9" t="s">
        <v>9</v>
      </c>
      <c r="E101" s="13">
        <v>0</v>
      </c>
      <c r="F101" s="13" t="s">
        <v>244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265</v>
      </c>
      <c r="B102" s="9" t="s">
        <v>111</v>
      </c>
      <c r="C102" s="9" t="s">
        <v>71</v>
      </c>
      <c r="D102" s="9" t="s">
        <v>27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266</v>
      </c>
      <c r="B103" s="9" t="s">
        <v>68</v>
      </c>
      <c r="C103" s="9" t="s">
        <v>71</v>
      </c>
      <c r="D103" s="9" t="s">
        <v>164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15.75">
      <c r="A104" s="28" t="s">
        <v>267</v>
      </c>
      <c r="B104" s="9" t="s">
        <v>112</v>
      </c>
      <c r="C104" s="9" t="s">
        <v>77</v>
      </c>
      <c r="D104" s="33">
        <f>E101/F105</f>
        <v>0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268</v>
      </c>
      <c r="B105" s="9" t="s">
        <v>110</v>
      </c>
      <c r="C105" s="9" t="s">
        <v>71</v>
      </c>
      <c r="D105" s="9" t="s">
        <v>8</v>
      </c>
      <c r="E105" s="26">
        <v>34.45</v>
      </c>
      <c r="F105" s="13">
        <v>63.8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269</v>
      </c>
      <c r="B106" s="9" t="s">
        <v>111</v>
      </c>
      <c r="C106" s="9" t="s">
        <v>71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270</v>
      </c>
      <c r="B107" s="9" t="s">
        <v>68</v>
      </c>
      <c r="C107" s="9" t="s">
        <v>71</v>
      </c>
      <c r="D107" s="9" t="s">
        <v>164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271</v>
      </c>
      <c r="B108" s="9" t="s">
        <v>112</v>
      </c>
      <c r="C108" s="9" t="s">
        <v>77</v>
      </c>
      <c r="D108" s="33">
        <f>E105/F105</f>
        <v>0.5399686520376176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154</v>
      </c>
      <c r="B109" s="25" t="s">
        <v>108</v>
      </c>
      <c r="C109" s="25" t="s">
        <v>71</v>
      </c>
      <c r="D109" s="25" t="s">
        <v>29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155</v>
      </c>
      <c r="B110" s="9" t="s">
        <v>109</v>
      </c>
      <c r="C110" s="9" t="s">
        <v>77</v>
      </c>
      <c r="D110" s="9">
        <f>E111+E115+E119+E123+E127+E131+E135+E139+E147+E143</f>
        <v>1380.82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156</v>
      </c>
      <c r="B111" s="9" t="s">
        <v>110</v>
      </c>
      <c r="C111" s="9" t="s">
        <v>71</v>
      </c>
      <c r="D111" s="9" t="s">
        <v>30</v>
      </c>
      <c r="E111" s="13">
        <v>0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157</v>
      </c>
      <c r="B112" s="9" t="s">
        <v>111</v>
      </c>
      <c r="C112" s="9" t="s">
        <v>71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158</v>
      </c>
      <c r="B113" s="9" t="s">
        <v>68</v>
      </c>
      <c r="C113" s="9" t="s">
        <v>71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159</v>
      </c>
      <c r="B114" s="9" t="s">
        <v>112</v>
      </c>
      <c r="C114" s="9" t="s">
        <v>77</v>
      </c>
      <c r="D114" s="9">
        <f>E109/E2</f>
        <v>0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160</v>
      </c>
      <c r="B115" s="9" t="s">
        <v>110</v>
      </c>
      <c r="C115" s="9" t="s">
        <v>71</v>
      </c>
      <c r="D115" s="9" t="s">
        <v>31</v>
      </c>
      <c r="E115" s="13">
        <v>0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161</v>
      </c>
      <c r="B116" s="9" t="s">
        <v>111</v>
      </c>
      <c r="C116" s="9" t="s">
        <v>71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162</v>
      </c>
      <c r="B117" s="9" t="s">
        <v>68</v>
      </c>
      <c r="C117" s="9" t="s">
        <v>71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163</v>
      </c>
      <c r="B118" s="9" t="s">
        <v>112</v>
      </c>
      <c r="C118" s="9" t="s">
        <v>77</v>
      </c>
      <c r="D118" s="9">
        <v>0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315</v>
      </c>
      <c r="B119" s="9" t="s">
        <v>110</v>
      </c>
      <c r="C119" s="9" t="s">
        <v>71</v>
      </c>
      <c r="D119" s="9" t="s">
        <v>3</v>
      </c>
      <c r="E119" s="13">
        <v>0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316</v>
      </c>
      <c r="B120" s="9" t="s">
        <v>111</v>
      </c>
      <c r="C120" s="9" t="s">
        <v>71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317</v>
      </c>
      <c r="B121" s="9" t="s">
        <v>68</v>
      </c>
      <c r="C121" s="9" t="s">
        <v>71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318</v>
      </c>
      <c r="B122" s="9" t="s">
        <v>112</v>
      </c>
      <c r="C122" s="9" t="s">
        <v>77</v>
      </c>
      <c r="D122" s="9">
        <v>0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319</v>
      </c>
      <c r="B123" s="9" t="s">
        <v>110</v>
      </c>
      <c r="C123" s="9" t="s">
        <v>71</v>
      </c>
      <c r="D123" s="9" t="s">
        <v>2</v>
      </c>
      <c r="E123" s="13">
        <v>0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320</v>
      </c>
      <c r="B124" s="9" t="s">
        <v>111</v>
      </c>
      <c r="C124" s="9" t="s">
        <v>71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321</v>
      </c>
      <c r="B125" s="9" t="s">
        <v>68</v>
      </c>
      <c r="C125" s="9" t="s">
        <v>71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322</v>
      </c>
      <c r="B126" s="9" t="s">
        <v>112</v>
      </c>
      <c r="C126" s="9" t="s">
        <v>77</v>
      </c>
      <c r="D126" s="9">
        <v>0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323</v>
      </c>
      <c r="B127" s="9" t="s">
        <v>110</v>
      </c>
      <c r="C127" s="9" t="s">
        <v>71</v>
      </c>
      <c r="D127" s="9" t="s">
        <v>35</v>
      </c>
      <c r="E127" s="13">
        <v>0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324</v>
      </c>
      <c r="B128" s="9" t="s">
        <v>111</v>
      </c>
      <c r="C128" s="9" t="s">
        <v>71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325</v>
      </c>
      <c r="B129" s="9" t="s">
        <v>68</v>
      </c>
      <c r="C129" s="9" t="s">
        <v>71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326</v>
      </c>
      <c r="B130" s="9" t="s">
        <v>112</v>
      </c>
      <c r="C130" s="9" t="s">
        <v>77</v>
      </c>
      <c r="D130" s="9">
        <v>0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327</v>
      </c>
      <c r="B131" s="9" t="s">
        <v>110</v>
      </c>
      <c r="C131" s="9" t="s">
        <v>71</v>
      </c>
      <c r="D131" s="9" t="s">
        <v>37</v>
      </c>
      <c r="E131" s="13">
        <v>0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328</v>
      </c>
      <c r="B132" s="9" t="s">
        <v>111</v>
      </c>
      <c r="C132" s="9" t="s">
        <v>71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329</v>
      </c>
      <c r="B133" s="9" t="s">
        <v>68</v>
      </c>
      <c r="C133" s="9" t="s">
        <v>71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330</v>
      </c>
      <c r="B134" s="9" t="s">
        <v>112</v>
      </c>
      <c r="C134" s="9" t="s">
        <v>77</v>
      </c>
      <c r="D134" s="9">
        <v>0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331</v>
      </c>
      <c r="B135" s="9" t="s">
        <v>110</v>
      </c>
      <c r="C135" s="9" t="s">
        <v>71</v>
      </c>
      <c r="D135" s="9" t="s">
        <v>39</v>
      </c>
      <c r="E135" s="13">
        <v>0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332</v>
      </c>
      <c r="B136" s="9" t="s">
        <v>111</v>
      </c>
      <c r="C136" s="9" t="s">
        <v>71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333</v>
      </c>
      <c r="B137" s="9" t="s">
        <v>68</v>
      </c>
      <c r="C137" s="9" t="s">
        <v>71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334</v>
      </c>
      <c r="B138" s="9" t="s">
        <v>112</v>
      </c>
      <c r="C138" s="9" t="s">
        <v>77</v>
      </c>
      <c r="D138" s="9">
        <v>0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335</v>
      </c>
      <c r="B139" s="9" t="s">
        <v>110</v>
      </c>
      <c r="C139" s="9" t="s">
        <v>71</v>
      </c>
      <c r="D139" s="9" t="s">
        <v>40</v>
      </c>
      <c r="E139" s="13">
        <v>0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336</v>
      </c>
      <c r="B140" s="9" t="s">
        <v>111</v>
      </c>
      <c r="C140" s="9" t="s">
        <v>71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337</v>
      </c>
      <c r="B141" s="9" t="s">
        <v>68</v>
      </c>
      <c r="C141" s="9" t="s">
        <v>71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338</v>
      </c>
      <c r="B142" s="9" t="s">
        <v>112</v>
      </c>
      <c r="C142" s="9" t="s">
        <v>77</v>
      </c>
      <c r="D142" s="9">
        <v>0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339</v>
      </c>
      <c r="B143" s="9" t="s">
        <v>110</v>
      </c>
      <c r="C143" s="9" t="s">
        <v>71</v>
      </c>
      <c r="D143" s="9" t="s">
        <v>302</v>
      </c>
      <c r="E143" s="13">
        <v>1380.82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340</v>
      </c>
      <c r="B144" s="9" t="s">
        <v>111</v>
      </c>
      <c r="C144" s="9" t="s">
        <v>71</v>
      </c>
      <c r="D144" s="9" t="s">
        <v>27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341</v>
      </c>
      <c r="B145" s="9" t="s">
        <v>68</v>
      </c>
      <c r="C145" s="9" t="s">
        <v>71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342</v>
      </c>
      <c r="B146" s="9" t="s">
        <v>112</v>
      </c>
      <c r="C146" s="9" t="s">
        <v>77</v>
      </c>
      <c r="D146" s="9">
        <v>3.64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343</v>
      </c>
      <c r="B147" s="9" t="s">
        <v>110</v>
      </c>
      <c r="C147" s="9" t="s">
        <v>71</v>
      </c>
      <c r="D147" s="9" t="s">
        <v>241</v>
      </c>
      <c r="E147" s="13">
        <v>0</v>
      </c>
      <c r="F147" s="34"/>
      <c r="G147" s="34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344</v>
      </c>
      <c r="B148" s="9" t="s">
        <v>111</v>
      </c>
      <c r="C148" s="9" t="s">
        <v>71</v>
      </c>
      <c r="D148" s="9" t="s">
        <v>27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345</v>
      </c>
      <c r="B149" s="9" t="s">
        <v>68</v>
      </c>
      <c r="C149" s="9" t="s">
        <v>71</v>
      </c>
      <c r="D149" s="9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346</v>
      </c>
      <c r="B150" s="9" t="s">
        <v>112</v>
      </c>
      <c r="C150" s="9" t="s">
        <v>77</v>
      </c>
      <c r="D150" s="33"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47.25">
      <c r="A151" s="24" t="s">
        <v>165</v>
      </c>
      <c r="B151" s="25" t="s">
        <v>108</v>
      </c>
      <c r="C151" s="25" t="s">
        <v>71</v>
      </c>
      <c r="D151" s="25" t="s">
        <v>41</v>
      </c>
      <c r="E151" s="26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347</v>
      </c>
      <c r="B152" s="9" t="s">
        <v>109</v>
      </c>
      <c r="C152" s="9" t="s">
        <v>77</v>
      </c>
      <c r="D152" s="9">
        <f>E157+E161+E165+E153+E169+E173+E177+E181</f>
        <v>10924.990000000002</v>
      </c>
      <c r="E152" s="26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31.5">
      <c r="A153" s="28" t="s">
        <v>166</v>
      </c>
      <c r="B153" s="9" t="s">
        <v>110</v>
      </c>
      <c r="C153" s="9" t="s">
        <v>71</v>
      </c>
      <c r="D153" s="9" t="s">
        <v>42</v>
      </c>
      <c r="E153" s="26">
        <v>2770.9</v>
      </c>
      <c r="F153" s="13">
        <v>1</v>
      </c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167</v>
      </c>
      <c r="B154" s="9" t="s">
        <v>111</v>
      </c>
      <c r="C154" s="9" t="s">
        <v>71</v>
      </c>
      <c r="D154" s="9" t="s">
        <v>43</v>
      </c>
      <c r="E154" s="26">
        <f>E153/E155</f>
        <v>11</v>
      </c>
      <c r="F154" s="35">
        <v>11</v>
      </c>
      <c r="G154" s="36" t="s">
        <v>349</v>
      </c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15.75">
      <c r="A155" s="28" t="s">
        <v>168</v>
      </c>
      <c r="B155" s="9" t="s">
        <v>68</v>
      </c>
      <c r="C155" s="9" t="s">
        <v>71</v>
      </c>
      <c r="D155" s="9" t="s">
        <v>22</v>
      </c>
      <c r="E155" s="13">
        <v>251.9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169</v>
      </c>
      <c r="B156" s="9" t="s">
        <v>112</v>
      </c>
      <c r="C156" s="9" t="s">
        <v>77</v>
      </c>
      <c r="D156" s="33">
        <f>E153/E154</f>
        <v>251.9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31.5">
      <c r="A157" s="28" t="s">
        <v>170</v>
      </c>
      <c r="B157" s="9" t="s">
        <v>110</v>
      </c>
      <c r="C157" s="9" t="s">
        <v>71</v>
      </c>
      <c r="D157" s="9" t="s">
        <v>44</v>
      </c>
      <c r="E157" s="13">
        <v>190.16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171</v>
      </c>
      <c r="B158" s="9" t="s">
        <v>111</v>
      </c>
      <c r="C158" s="9" t="s">
        <v>71</v>
      </c>
      <c r="D158" s="9" t="s">
        <v>27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15.75">
      <c r="A159" s="28" t="s">
        <v>172</v>
      </c>
      <c r="B159" s="9" t="s">
        <v>68</v>
      </c>
      <c r="C159" s="9" t="s">
        <v>71</v>
      </c>
      <c r="D159" s="9" t="s">
        <v>12</v>
      </c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 t="s">
        <v>173</v>
      </c>
      <c r="B160" s="9" t="s">
        <v>112</v>
      </c>
      <c r="C160" s="9" t="s">
        <v>77</v>
      </c>
      <c r="D160" s="33">
        <f>E157/E2</f>
        <v>0.2985712042706861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31.5">
      <c r="A161" s="28" t="s">
        <v>272</v>
      </c>
      <c r="B161" s="9" t="s">
        <v>110</v>
      </c>
      <c r="C161" s="9" t="s">
        <v>71</v>
      </c>
      <c r="D161" s="9" t="s">
        <v>45</v>
      </c>
      <c r="E161" s="13">
        <f>46.22+256.86</f>
        <v>303.08000000000004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 t="s">
        <v>273</v>
      </c>
      <c r="B162" s="9" t="s">
        <v>111</v>
      </c>
      <c r="C162" s="9" t="s">
        <v>71</v>
      </c>
      <c r="D162" s="9" t="s">
        <v>27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15.75">
      <c r="A163" s="28" t="s">
        <v>274</v>
      </c>
      <c r="B163" s="9" t="s">
        <v>68</v>
      </c>
      <c r="C163" s="9" t="s">
        <v>71</v>
      </c>
      <c r="D163" s="9" t="s">
        <v>12</v>
      </c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275</v>
      </c>
      <c r="B164" s="9" t="s">
        <v>112</v>
      </c>
      <c r="C164" s="9" t="s">
        <v>77</v>
      </c>
      <c r="D164" s="33">
        <f>E161/E2</f>
        <v>0.47586748312136923</v>
      </c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31.5">
      <c r="A165" s="28" t="s">
        <v>276</v>
      </c>
      <c r="B165" s="9" t="s">
        <v>110</v>
      </c>
      <c r="C165" s="9" t="s">
        <v>71</v>
      </c>
      <c r="D165" s="9" t="s">
        <v>46</v>
      </c>
      <c r="E165" s="13">
        <f>14.39+909.69</f>
        <v>924.08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277</v>
      </c>
      <c r="B166" s="9" t="s">
        <v>111</v>
      </c>
      <c r="C166" s="9" t="s">
        <v>71</v>
      </c>
      <c r="D166" s="9" t="s">
        <v>27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15.75">
      <c r="A167" s="28" t="s">
        <v>278</v>
      </c>
      <c r="B167" s="9" t="s">
        <v>68</v>
      </c>
      <c r="C167" s="9" t="s">
        <v>71</v>
      </c>
      <c r="D167" s="9" t="s">
        <v>12</v>
      </c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279</v>
      </c>
      <c r="B168" s="9" t="s">
        <v>112</v>
      </c>
      <c r="C168" s="9" t="s">
        <v>77</v>
      </c>
      <c r="D168" s="33">
        <f>E165/E2</f>
        <v>1.4509028104883028</v>
      </c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280</v>
      </c>
      <c r="B169" s="9" t="s">
        <v>110</v>
      </c>
      <c r="C169" s="9" t="s">
        <v>71</v>
      </c>
      <c r="D169" s="9" t="s">
        <v>232</v>
      </c>
      <c r="E169" s="13">
        <f>14.39+148.25</f>
        <v>162.64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281</v>
      </c>
      <c r="B170" s="9" t="s">
        <v>111</v>
      </c>
      <c r="C170" s="9" t="s">
        <v>71</v>
      </c>
      <c r="D170" s="9" t="s">
        <v>27</v>
      </c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282</v>
      </c>
      <c r="B171" s="9" t="s">
        <v>68</v>
      </c>
      <c r="C171" s="9" t="s">
        <v>71</v>
      </c>
      <c r="D171" s="9" t="s">
        <v>12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283</v>
      </c>
      <c r="B172" s="9" t="s">
        <v>112</v>
      </c>
      <c r="C172" s="9" t="s">
        <v>77</v>
      </c>
      <c r="D172" s="33">
        <f>E169/E2</f>
        <v>0.25536190924791957</v>
      </c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 t="s">
        <v>284</v>
      </c>
      <c r="B173" s="9" t="s">
        <v>110</v>
      </c>
      <c r="C173" s="9" t="s">
        <v>71</v>
      </c>
      <c r="D173" s="9" t="s">
        <v>47</v>
      </c>
      <c r="E173" s="13">
        <f>119.64+847.32</f>
        <v>966.96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 t="s">
        <v>285</v>
      </c>
      <c r="B174" s="9" t="s">
        <v>111</v>
      </c>
      <c r="C174" s="9" t="s">
        <v>71</v>
      </c>
      <c r="D174" s="9" t="s">
        <v>27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 t="s">
        <v>286</v>
      </c>
      <c r="B175" s="9" t="s">
        <v>68</v>
      </c>
      <c r="C175" s="9" t="s">
        <v>71</v>
      </c>
      <c r="D175" s="9" t="s">
        <v>12</v>
      </c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 t="s">
        <v>287</v>
      </c>
      <c r="B176" s="9" t="s">
        <v>112</v>
      </c>
      <c r="C176" s="9" t="s">
        <v>77</v>
      </c>
      <c r="D176" s="33">
        <f>E173/E2</f>
        <v>1.5182289213377298</v>
      </c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288</v>
      </c>
      <c r="B177" s="9" t="s">
        <v>110</v>
      </c>
      <c r="C177" s="9" t="s">
        <v>71</v>
      </c>
      <c r="D177" s="9" t="s">
        <v>48</v>
      </c>
      <c r="E177" s="13">
        <v>614.06</v>
      </c>
      <c r="F177" s="13" t="s">
        <v>242</v>
      </c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289</v>
      </c>
      <c r="B178" s="9" t="s">
        <v>111</v>
      </c>
      <c r="C178" s="9" t="s">
        <v>71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290</v>
      </c>
      <c r="B179" s="9" t="s">
        <v>68</v>
      </c>
      <c r="C179" s="9" t="s">
        <v>71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291</v>
      </c>
      <c r="B180" s="9" t="s">
        <v>112</v>
      </c>
      <c r="C180" s="9" t="s">
        <v>77</v>
      </c>
      <c r="D180" s="33">
        <f>E177/E2</f>
        <v>0.964138797299419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292</v>
      </c>
      <c r="B181" s="9" t="s">
        <v>110</v>
      </c>
      <c r="C181" s="9" t="s">
        <v>71</v>
      </c>
      <c r="D181" s="9" t="s">
        <v>49</v>
      </c>
      <c r="E181" s="13">
        <f>2577.19+482.14+494.15+1014.14+425.49</f>
        <v>4993.11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293</v>
      </c>
      <c r="B182" s="9" t="s">
        <v>111</v>
      </c>
      <c r="C182" s="9" t="s">
        <v>71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294</v>
      </c>
      <c r="B183" s="9" t="s">
        <v>68</v>
      </c>
      <c r="C183" s="9" t="s">
        <v>71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295</v>
      </c>
      <c r="B184" s="9" t="s">
        <v>112</v>
      </c>
      <c r="C184" s="9" t="s">
        <v>77</v>
      </c>
      <c r="D184" s="33">
        <f>E181/E2</f>
        <v>7.839707960433349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47.25">
      <c r="A185" s="24" t="s">
        <v>174</v>
      </c>
      <c r="B185" s="25" t="s">
        <v>108</v>
      </c>
      <c r="C185" s="25" t="s">
        <v>71</v>
      </c>
      <c r="D185" s="25" t="s">
        <v>50</v>
      </c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296</v>
      </c>
      <c r="B186" s="9" t="s">
        <v>109</v>
      </c>
      <c r="C186" s="9" t="s">
        <v>77</v>
      </c>
      <c r="D186" s="9">
        <f>E187+E191+E195+E199+E203+E207+E211+E215</f>
        <v>591.48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31.5">
      <c r="A187" s="28" t="s">
        <v>175</v>
      </c>
      <c r="B187" s="9" t="s">
        <v>110</v>
      </c>
      <c r="C187" s="9" t="s">
        <v>71</v>
      </c>
      <c r="D187" s="9" t="s">
        <v>51</v>
      </c>
      <c r="E187" s="13">
        <v>0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265</v>
      </c>
      <c r="B188" s="9" t="s">
        <v>111</v>
      </c>
      <c r="C188" s="9" t="s">
        <v>71</v>
      </c>
      <c r="D188" s="9" t="s">
        <v>27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15.75">
      <c r="A189" s="28" t="s">
        <v>266</v>
      </c>
      <c r="B189" s="9" t="s">
        <v>68</v>
      </c>
      <c r="C189" s="9" t="s">
        <v>71</v>
      </c>
      <c r="D189" s="9" t="s">
        <v>12</v>
      </c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267</v>
      </c>
      <c r="B190" s="9" t="s">
        <v>112</v>
      </c>
      <c r="C190" s="9" t="s">
        <v>77</v>
      </c>
      <c r="D190" s="9">
        <v>0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31.5">
      <c r="A191" s="28" t="s">
        <v>176</v>
      </c>
      <c r="B191" s="9" t="s">
        <v>110</v>
      </c>
      <c r="C191" s="9" t="s">
        <v>71</v>
      </c>
      <c r="D191" s="9" t="s">
        <v>53</v>
      </c>
      <c r="E191" s="13">
        <v>0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177</v>
      </c>
      <c r="B192" s="9" t="s">
        <v>111</v>
      </c>
      <c r="C192" s="9" t="s">
        <v>71</v>
      </c>
      <c r="D192" s="9" t="s">
        <v>27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15.75">
      <c r="A193" s="28" t="s">
        <v>178</v>
      </c>
      <c r="B193" s="9" t="s">
        <v>68</v>
      </c>
      <c r="C193" s="9" t="s">
        <v>71</v>
      </c>
      <c r="D193" s="9" t="s">
        <v>12</v>
      </c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 t="s">
        <v>179</v>
      </c>
      <c r="B194" s="9" t="s">
        <v>112</v>
      </c>
      <c r="C194" s="9" t="s">
        <v>77</v>
      </c>
      <c r="D194" s="9">
        <v>0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31.5">
      <c r="A195" s="28" t="s">
        <v>180</v>
      </c>
      <c r="B195" s="9" t="s">
        <v>110</v>
      </c>
      <c r="C195" s="9" t="s">
        <v>71</v>
      </c>
      <c r="D195" s="9" t="s">
        <v>52</v>
      </c>
      <c r="E195" s="13">
        <v>0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 t="s">
        <v>181</v>
      </c>
      <c r="B196" s="9" t="s">
        <v>111</v>
      </c>
      <c r="C196" s="9" t="s">
        <v>71</v>
      </c>
      <c r="D196" s="9" t="s">
        <v>27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15.75">
      <c r="A197" s="28" t="s">
        <v>182</v>
      </c>
      <c r="B197" s="9" t="s">
        <v>68</v>
      </c>
      <c r="C197" s="9" t="s">
        <v>71</v>
      </c>
      <c r="D197" s="9" t="s">
        <v>12</v>
      </c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183</v>
      </c>
      <c r="B198" s="9" t="s">
        <v>112</v>
      </c>
      <c r="C198" s="9" t="s">
        <v>77</v>
      </c>
      <c r="D198" s="9">
        <v>0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31.5">
      <c r="A199" s="28" t="s">
        <v>184</v>
      </c>
      <c r="B199" s="9" t="s">
        <v>110</v>
      </c>
      <c r="C199" s="9" t="s">
        <v>71</v>
      </c>
      <c r="D199" s="9" t="s">
        <v>1</v>
      </c>
      <c r="E199" s="13">
        <v>0</v>
      </c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185</v>
      </c>
      <c r="B200" s="9" t="s">
        <v>111</v>
      </c>
      <c r="C200" s="9" t="s">
        <v>71</v>
      </c>
      <c r="D200" s="9" t="s">
        <v>27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15.75">
      <c r="A201" s="28" t="s">
        <v>186</v>
      </c>
      <c r="B201" s="9" t="s">
        <v>68</v>
      </c>
      <c r="C201" s="9" t="s">
        <v>71</v>
      </c>
      <c r="D201" s="9" t="s">
        <v>12</v>
      </c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187</v>
      </c>
      <c r="B202" s="9" t="s">
        <v>112</v>
      </c>
      <c r="C202" s="9" t="s">
        <v>77</v>
      </c>
      <c r="D202" s="9">
        <v>0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31.5">
      <c r="A203" s="28" t="s">
        <v>297</v>
      </c>
      <c r="B203" s="9" t="s">
        <v>110</v>
      </c>
      <c r="C203" s="9" t="s">
        <v>71</v>
      </c>
      <c r="D203" s="9" t="s">
        <v>0</v>
      </c>
      <c r="E203" s="13">
        <v>0</v>
      </c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298</v>
      </c>
      <c r="B204" s="9" t="s">
        <v>111</v>
      </c>
      <c r="C204" s="9" t="s">
        <v>71</v>
      </c>
      <c r="D204" s="9" t="s">
        <v>27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15.75">
      <c r="A205" s="28" t="s">
        <v>299</v>
      </c>
      <c r="B205" s="9" t="s">
        <v>68</v>
      </c>
      <c r="C205" s="9" t="s">
        <v>71</v>
      </c>
      <c r="D205" s="9" t="s">
        <v>12</v>
      </c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300</v>
      </c>
      <c r="B206" s="9" t="s">
        <v>112</v>
      </c>
      <c r="C206" s="9" t="s">
        <v>77</v>
      </c>
      <c r="D206" s="9">
        <v>0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31.5">
      <c r="A207" s="28" t="s">
        <v>189</v>
      </c>
      <c r="B207" s="9" t="s">
        <v>110</v>
      </c>
      <c r="C207" s="9" t="s">
        <v>71</v>
      </c>
      <c r="D207" s="9" t="s">
        <v>54</v>
      </c>
      <c r="E207" s="13">
        <v>0</v>
      </c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188</v>
      </c>
      <c r="B208" s="9" t="s">
        <v>111</v>
      </c>
      <c r="C208" s="9" t="s">
        <v>71</v>
      </c>
      <c r="D208" s="9" t="s">
        <v>27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15.75">
      <c r="A209" s="28" t="s">
        <v>190</v>
      </c>
      <c r="B209" s="9" t="s">
        <v>68</v>
      </c>
      <c r="C209" s="9" t="s">
        <v>71</v>
      </c>
      <c r="D209" s="9" t="s">
        <v>12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 t="s">
        <v>191</v>
      </c>
      <c r="B210" s="9" t="s">
        <v>112</v>
      </c>
      <c r="C210" s="9" t="s">
        <v>77</v>
      </c>
      <c r="D210" s="9">
        <v>0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1.5">
      <c r="A211" s="28" t="s">
        <v>192</v>
      </c>
      <c r="B211" s="9" t="s">
        <v>110</v>
      </c>
      <c r="C211" s="9" t="s">
        <v>71</v>
      </c>
      <c r="D211" s="9" t="s">
        <v>55</v>
      </c>
      <c r="E211" s="13">
        <v>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 t="s">
        <v>193</v>
      </c>
      <c r="B212" s="9" t="s">
        <v>111</v>
      </c>
      <c r="C212" s="9" t="s">
        <v>71</v>
      </c>
      <c r="D212" s="9" t="s">
        <v>27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15.75">
      <c r="A213" s="28" t="s">
        <v>194</v>
      </c>
      <c r="B213" s="9" t="s">
        <v>68</v>
      </c>
      <c r="C213" s="9" t="s">
        <v>71</v>
      </c>
      <c r="D213" s="9" t="s">
        <v>12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28" t="s">
        <v>195</v>
      </c>
      <c r="B214" s="9" t="s">
        <v>112</v>
      </c>
      <c r="C214" s="9" t="s">
        <v>77</v>
      </c>
      <c r="D214" s="9">
        <v>0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196</v>
      </c>
      <c r="B215" s="9" t="s">
        <v>110</v>
      </c>
      <c r="C215" s="9" t="s">
        <v>71</v>
      </c>
      <c r="D215" s="9" t="s">
        <v>56</v>
      </c>
      <c r="E215" s="13">
        <f>591.48+0</f>
        <v>591.48</v>
      </c>
      <c r="F215" s="13" t="s">
        <v>243</v>
      </c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197</v>
      </c>
      <c r="B216" s="9" t="s">
        <v>111</v>
      </c>
      <c r="C216" s="9" t="s">
        <v>71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198</v>
      </c>
      <c r="B217" s="9" t="s">
        <v>68</v>
      </c>
      <c r="C217" s="9" t="s">
        <v>71</v>
      </c>
      <c r="D217" s="9" t="s">
        <v>233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199</v>
      </c>
      <c r="B218" s="9" t="s">
        <v>112</v>
      </c>
      <c r="C218" s="9" t="s">
        <v>77</v>
      </c>
      <c r="D218" s="33">
        <f>E215/E2</f>
        <v>0.9286858219500708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15.75">
      <c r="A219" s="28"/>
      <c r="B219" s="25" t="s">
        <v>200</v>
      </c>
      <c r="C219" s="9" t="s">
        <v>77</v>
      </c>
      <c r="D219" s="37">
        <f>SUM(D90,D28,D34,D60,D66,D72,D78,D84,D100,D110,D152,D186)</f>
        <v>40619.060000000005</v>
      </c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4" ht="15.75">
      <c r="A220" s="42" t="s">
        <v>201</v>
      </c>
      <c r="B220" s="42"/>
      <c r="C220" s="42"/>
      <c r="D220" s="42"/>
    </row>
    <row r="221" spans="1:4" ht="15.75">
      <c r="A221" s="7" t="s">
        <v>202</v>
      </c>
      <c r="B221" s="8" t="s">
        <v>203</v>
      </c>
      <c r="C221" s="8" t="s">
        <v>204</v>
      </c>
      <c r="D221" s="8">
        <v>2</v>
      </c>
    </row>
    <row r="222" spans="1:4" ht="15.75">
      <c r="A222" s="7" t="s">
        <v>205</v>
      </c>
      <c r="B222" s="8" t="s">
        <v>206</v>
      </c>
      <c r="C222" s="8" t="s">
        <v>204</v>
      </c>
      <c r="D222" s="8">
        <v>2</v>
      </c>
    </row>
    <row r="223" spans="1:4" ht="15.75">
      <c r="A223" s="7" t="s">
        <v>207</v>
      </c>
      <c r="B223" s="8" t="s">
        <v>208</v>
      </c>
      <c r="C223" s="8" t="s">
        <v>204</v>
      </c>
      <c r="D223" s="8">
        <v>0</v>
      </c>
    </row>
    <row r="224" spans="1:4" ht="15.75">
      <c r="A224" s="7" t="s">
        <v>209</v>
      </c>
      <c r="B224" s="8" t="s">
        <v>210</v>
      </c>
      <c r="C224" s="8" t="s">
        <v>77</v>
      </c>
      <c r="D224" s="8">
        <v>-25698.73</v>
      </c>
    </row>
    <row r="225" spans="1:4" ht="15.75">
      <c r="A225" s="42" t="s">
        <v>211</v>
      </c>
      <c r="B225" s="42"/>
      <c r="C225" s="42"/>
      <c r="D225" s="42"/>
    </row>
    <row r="226" spans="1:4" ht="15.75">
      <c r="A226" s="7" t="s">
        <v>212</v>
      </c>
      <c r="B226" s="8" t="s">
        <v>76</v>
      </c>
      <c r="C226" s="8" t="s">
        <v>77</v>
      </c>
      <c r="D226" s="8">
        <v>0</v>
      </c>
    </row>
    <row r="227" spans="1:4" ht="15.75">
      <c r="A227" s="7" t="s">
        <v>213</v>
      </c>
      <c r="B227" s="8" t="s">
        <v>78</v>
      </c>
      <c r="C227" s="8" t="s">
        <v>77</v>
      </c>
      <c r="D227" s="8">
        <v>0</v>
      </c>
    </row>
    <row r="228" spans="1:4" ht="15.75">
      <c r="A228" s="7" t="s">
        <v>214</v>
      </c>
      <c r="B228" s="8" t="s">
        <v>80</v>
      </c>
      <c r="C228" s="8" t="s">
        <v>77</v>
      </c>
      <c r="D228" s="8">
        <v>0</v>
      </c>
    </row>
    <row r="229" spans="1:4" ht="15.75">
      <c r="A229" s="7" t="s">
        <v>215</v>
      </c>
      <c r="B229" s="8" t="s">
        <v>103</v>
      </c>
      <c r="C229" s="8" t="s">
        <v>77</v>
      </c>
      <c r="D229" s="8">
        <v>0</v>
      </c>
    </row>
    <row r="230" spans="1:4" ht="15.75">
      <c r="A230" s="7" t="s">
        <v>216</v>
      </c>
      <c r="B230" s="8" t="s">
        <v>217</v>
      </c>
      <c r="C230" s="8" t="s">
        <v>77</v>
      </c>
      <c r="D230" s="8">
        <v>0</v>
      </c>
    </row>
    <row r="231" spans="1:4" ht="15.75">
      <c r="A231" s="7" t="s">
        <v>218</v>
      </c>
      <c r="B231" s="8" t="s">
        <v>105</v>
      </c>
      <c r="C231" s="8" t="s">
        <v>77</v>
      </c>
      <c r="D231" s="8">
        <v>0</v>
      </c>
    </row>
    <row r="232" spans="1:4" ht="15.75">
      <c r="A232" s="42" t="s">
        <v>219</v>
      </c>
      <c r="B232" s="42"/>
      <c r="C232" s="42"/>
      <c r="D232" s="42"/>
    </row>
    <row r="233" spans="1:4" ht="15.75">
      <c r="A233" s="7" t="s">
        <v>220</v>
      </c>
      <c r="B233" s="8" t="s">
        <v>203</v>
      </c>
      <c r="C233" s="8" t="s">
        <v>204</v>
      </c>
      <c r="D233" s="8">
        <v>0</v>
      </c>
    </row>
    <row r="234" spans="1:4" ht="15.75">
      <c r="A234" s="7" t="s">
        <v>221</v>
      </c>
      <c r="B234" s="8" t="s">
        <v>206</v>
      </c>
      <c r="C234" s="8" t="s">
        <v>204</v>
      </c>
      <c r="D234" s="8">
        <v>0</v>
      </c>
    </row>
    <row r="235" spans="1:4" ht="15.75">
      <c r="A235" s="7" t="s">
        <v>222</v>
      </c>
      <c r="B235" s="8" t="s">
        <v>223</v>
      </c>
      <c r="C235" s="8" t="s">
        <v>204</v>
      </c>
      <c r="D235" s="8">
        <v>0</v>
      </c>
    </row>
    <row r="236" spans="1:4" ht="15.75">
      <c r="A236" s="7" t="s">
        <v>224</v>
      </c>
      <c r="B236" s="8" t="s">
        <v>210</v>
      </c>
      <c r="C236" s="8" t="s">
        <v>77</v>
      </c>
      <c r="D236" s="8">
        <v>0</v>
      </c>
    </row>
    <row r="237" spans="1:4" ht="15.75">
      <c r="A237" s="42" t="s">
        <v>225</v>
      </c>
      <c r="B237" s="42"/>
      <c r="C237" s="42"/>
      <c r="D237" s="42"/>
    </row>
    <row r="238" spans="1:4" ht="15.75">
      <c r="A238" s="7" t="s">
        <v>226</v>
      </c>
      <c r="B238" s="8" t="s">
        <v>227</v>
      </c>
      <c r="C238" s="8" t="s">
        <v>204</v>
      </c>
      <c r="D238" s="8">
        <v>0</v>
      </c>
    </row>
    <row r="239" spans="1:4" ht="15.75">
      <c r="A239" s="7" t="s">
        <v>228</v>
      </c>
      <c r="B239" s="8" t="s">
        <v>229</v>
      </c>
      <c r="C239" s="8" t="s">
        <v>204</v>
      </c>
      <c r="D239" s="8">
        <v>0</v>
      </c>
    </row>
    <row r="240" spans="1:4" ht="31.5">
      <c r="A240" s="7" t="s">
        <v>230</v>
      </c>
      <c r="B240" s="8" t="s">
        <v>231</v>
      </c>
      <c r="C240" s="8" t="s">
        <v>77</v>
      </c>
      <c r="D240" s="8">
        <v>0</v>
      </c>
    </row>
    <row r="244" spans="1:4" ht="15.75">
      <c r="A244" s="39" t="s">
        <v>350</v>
      </c>
      <c r="B244" s="39"/>
      <c r="D244" s="38" t="s">
        <v>351</v>
      </c>
    </row>
  </sheetData>
  <sheetProtection/>
  <mergeCells count="9">
    <mergeCell ref="A244:B244"/>
    <mergeCell ref="E89:F89"/>
    <mergeCell ref="A237:D237"/>
    <mergeCell ref="A2:D2"/>
    <mergeCell ref="A26:D26"/>
    <mergeCell ref="A8:D8"/>
    <mergeCell ref="A220:D220"/>
    <mergeCell ref="A225:D225"/>
    <mergeCell ref="A232:D23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Yulia</cp:lastModifiedBy>
  <cp:lastPrinted>2016-04-07T06:51:43Z</cp:lastPrinted>
  <dcterms:created xsi:type="dcterms:W3CDTF">2010-07-19T21:32:50Z</dcterms:created>
  <dcterms:modified xsi:type="dcterms:W3CDTF">2017-04-11T16:04:12Z</dcterms:modified>
  <cp:category/>
  <cp:version/>
  <cp:contentType/>
  <cp:contentStatus/>
</cp:coreProperties>
</file>