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  <sheet name="период январь-сентябрь" sheetId="2" r:id="rId2"/>
  </sheets>
  <externalReferences>
    <externalReference r:id="rId5"/>
  </externalReferences>
  <definedNames>
    <definedName name="_xlnm.Print_Area" localSheetId="0">'по форме'!$A$1:$D$280</definedName>
  </definedNames>
  <calcPr fullCalcOnLoad="1"/>
</workbook>
</file>

<file path=xl/sharedStrings.xml><?xml version="1.0" encoding="utf-8"?>
<sst xmlns="http://schemas.openxmlformats.org/spreadsheetml/2006/main" count="1978" uniqueCount="410">
  <si>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</si>
  <si>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</si>
  <si>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</si>
  <si>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</si>
  <si>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</si>
  <si>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</si>
  <si>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</si>
  <si>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</si>
  <si>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</si>
  <si>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</si>
  <si>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</si>
  <si>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</si>
  <si>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</si>
  <si>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</si>
  <si>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</si>
  <si>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</si>
  <si>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</si>
  <si>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</si>
  <si>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</si>
  <si>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</si>
  <si>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</si>
  <si>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</si>
  <si>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</si>
  <si>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</si>
  <si>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</si>
  <si>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</si>
  <si>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</si>
  <si>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</si>
  <si>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</si>
  <si>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</si>
  <si>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</si>
  <si>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</si>
  <si>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</si>
  <si>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</si>
  <si>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</si>
  <si>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</si>
  <si>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</si>
  <si>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</si>
  <si>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</si>
  <si>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</si>
  <si>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</si>
  <si>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</si>
  <si>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</si>
  <si>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</si>
  <si>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</si>
  <si>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</si>
  <si>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</si>
  <si>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</si>
  <si>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</si>
  <si>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</si>
  <si>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</si>
  <si>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</si>
  <si>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</si>
  <si>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</si>
  <si>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</si>
  <si>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</si>
  <si>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</si>
  <si>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</si>
  <si>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</si>
  <si>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</si>
  <si>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</si>
  <si>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</si>
  <si>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</si>
  <si>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</si>
  <si>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</si>
  <si>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</si>
  <si>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</si>
  <si>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</si>
  <si>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</si>
  <si>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</si>
  <si>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</si>
  <si>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</si>
  <si>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</si>
  <si>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</si>
  <si>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</si>
  <si>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</si>
  <si>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</si>
  <si>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</si>
  <si>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</si>
  <si>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</si>
  <si>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</si>
  <si>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</si>
  <si>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</si>
  <si>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</si>
  <si>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</si>
  <si>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</si>
  <si>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</si>
  <si>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</si>
  <si>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</si>
  <si>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</si>
  <si>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</si>
  <si>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</si>
  <si>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</si>
  <si>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</si>
  <si>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</si>
  <si>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</si>
  <si>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</si>
  <si>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</si>
  <si>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</si>
  <si>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</si>
  <si>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</si>
  <si>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</si>
  <si>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</si>
  <si>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</si>
  <si>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</si>
  <si>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</si>
  <si>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</si>
  <si>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</si>
  <si>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</si>
  <si>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</si>
  <si>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</si>
  <si>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</si>
  <si>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</si>
  <si>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</si>
  <si>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</si>
  <si>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</si>
  <si>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</si>
  <si>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</si>
  <si>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</si>
  <si>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</si>
  <si>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</si>
  <si>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</si>
  <si>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</si>
  <si>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</si>
  <si>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</si>
  <si>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</si>
  <si>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</si>
  <si>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</si>
  <si>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</si>
  <si>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</si>
  <si>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</si>
  <si>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</si>
  <si>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</si>
  <si>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</si>
  <si>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</si>
  <si>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</si>
  <si>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</si>
  <si>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</si>
  <si>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</si>
  <si>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</si>
  <si>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</si>
  <si>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</si>
  <si>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</si>
  <si>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</si>
  <si>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</si>
  <si>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</si>
  <si>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</si>
  <si>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</si>
  <si>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</si>
  <si>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</si>
  <si>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</si>
  <si>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</si>
  <si>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</si>
  <si>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</si>
  <si>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</si>
  <si>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</si>
  <si>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</si>
  <si>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</si>
  <si>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</si>
  <si>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</si>
  <si>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</si>
  <si>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</si>
  <si>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</si>
  <si>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</si>
  <si>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</si>
  <si>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</si>
  <si>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</si>
  <si>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</si>
  <si>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</si>
  <si>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</si>
  <si>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</si>
  <si>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</si>
  <si>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</si>
  <si>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</si>
  <si>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</si>
  <si>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</si>
  <si>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</si>
  <si>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</si>
  <si>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</si>
  <si>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</si>
  <si>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</si>
  <si>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</si>
  <si>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</si>
  <si>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</si>
  <si>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</si>
  <si>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</si>
  <si>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</si>
  <si>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</si>
  <si>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</si>
  <si>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</si>
  <si>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</si>
  <si>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</si>
  <si>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</si>
  <si>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</si>
  <si>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</si>
  <si>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</si>
  <si>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</si>
  <si>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</si>
  <si>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</si>
  <si>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</si>
  <si>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</si>
  <si>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</si>
  <si>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</si>
  <si>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</si>
  <si>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</si>
  <si>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</si>
  <si>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</si>
  <si>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</si>
  <si>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</si>
  <si>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</si>
  <si>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</si>
  <si>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</si>
  <si>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</si>
  <si>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</si>
  <si>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</si>
  <si>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</si>
  <si>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</si>
  <si>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</si>
  <si>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</si>
  <si>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</si>
  <si>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</si>
  <si>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</si>
  <si>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</si>
  <si>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</si>
  <si>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</si>
  <si>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</si>
  <si>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</si>
  <si>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</si>
  <si>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</si>
  <si>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</si>
  <si>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</si>
  <si>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</si>
  <si>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</si>
  <si>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</si>
  <si>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</si>
  <si>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</si>
  <si>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</si>
  <si>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</si>
  <si>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</si>
  <si>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</si>
  <si>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</si>
  <si>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</si>
  <si>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</si>
  <si>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</si>
  <si>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</si>
  <si>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</si>
  <si>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</si>
  <si>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</si>
  <si>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</si>
  <si>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</si>
  <si>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</si>
  <si>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</si>
  <si>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</si>
  <si>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</si>
  <si>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</si>
  <si>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</si>
  <si>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</si>
  <si>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</si>
  <si>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</si>
  <si>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</si>
  <si>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</si>
  <si>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</si>
  <si>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</si>
  <si>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</si>
  <si>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</si>
  <si>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</si>
  <si>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</si>
  <si>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</si>
  <si>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</si>
  <si>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</si>
  <si>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</si>
  <si>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</si>
  <si>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</si>
  <si>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</si>
  <si>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</si>
  <si>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</si>
  <si>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</si>
  <si>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</si>
  <si>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</si>
  <si>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</si>
  <si>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</si>
  <si>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</si>
  <si>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</si>
  <si>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</si>
  <si>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</si>
  <si>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</si>
  <si>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</si>
  <si>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</si>
  <si>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</si>
  <si>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</si>
  <si>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</si>
  <si>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</si>
  <si>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</si>
  <si>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</si>
  <si>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</si>
  <si>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</si>
  <si>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</si>
  <si>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</si>
  <si>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</si>
  <si>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23.14.10</t>
  </si>
  <si>
    <t>24.14.10</t>
  </si>
  <si>
    <t>25.14.10</t>
  </si>
  <si>
    <t>26.14.10</t>
  </si>
  <si>
    <t>делить на площадь подвала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</si>
  <si>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</si>
  <si>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</si>
  <si>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</si>
  <si>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ТЕК.РЕМ.</t>
  </si>
  <si>
    <t>м3</t>
  </si>
  <si>
    <t>Ремонт и обслуживание кол.приборов учёта горячей воды</t>
  </si>
  <si>
    <t>кол-во приборов</t>
  </si>
  <si>
    <t>Обследование спец. организациями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</si>
  <si>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</si>
  <si>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</si>
  <si>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</si>
  <si>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</si>
  <si>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</si>
  <si>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</si>
  <si>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</si>
  <si>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</si>
  <si>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</si>
  <si>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</si>
  <si>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</si>
  <si>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</si>
  <si>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21.8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</si>
  <si>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</si>
  <si>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</si>
  <si>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</si>
  <si>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</si>
  <si>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</si>
  <si>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</si>
  <si>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</si>
  <si>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</si>
  <si>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</si>
  <si>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</si>
  <si>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</si>
  <si>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</si>
  <si>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</si>
  <si>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</si>
  <si>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</si>
  <si>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</si>
  <si>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</si>
  <si>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</si>
  <si>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</si>
  <si>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</si>
  <si>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</si>
  <si>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</si>
  <si>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</si>
  <si>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</si>
  <si>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</si>
  <si>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</si>
  <si>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</si>
  <si>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</si>
  <si>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</si>
  <si>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</si>
  <si>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</si>
  <si>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</si>
  <si>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</si>
  <si>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</si>
  <si>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</si>
  <si>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</si>
  <si>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</si>
  <si>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</si>
  <si>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</si>
  <si>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</si>
  <si>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</si>
  <si>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</si>
  <si>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</si>
  <si>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</si>
  <si>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</si>
  <si>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</si>
  <si>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</si>
  <si>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</si>
  <si>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</si>
  <si>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</si>
  <si>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</si>
  <si>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</si>
  <si>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</si>
  <si>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</si>
  <si>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23.10.12</t>
  </si>
  <si>
    <t>24.10.12</t>
  </si>
  <si>
    <t>25.10.12</t>
  </si>
  <si>
    <t>26.10.12</t>
  </si>
  <si>
    <t>23.10.13</t>
  </si>
  <si>
    <t>24.10.13</t>
  </si>
  <si>
    <t>25.10.13</t>
  </si>
  <si>
    <t>26.10.13</t>
  </si>
  <si>
    <t>23.12.14</t>
  </si>
  <si>
    <t>24.12.14</t>
  </si>
  <si>
    <t>25.12.14</t>
  </si>
  <si>
    <t>26.12.14</t>
  </si>
  <si>
    <t>23.13.9</t>
  </si>
  <si>
    <t>24.13.9</t>
  </si>
  <si>
    <t>25.13.9</t>
  </si>
  <si>
    <t>26.13.9</t>
  </si>
  <si>
    <t>23.13.10</t>
  </si>
  <si>
    <t>24.13.10</t>
  </si>
  <si>
    <t>25.13.10</t>
  </si>
  <si>
    <t>26.13.10</t>
  </si>
  <si>
    <t>23.13.11</t>
  </si>
  <si>
    <t>24.13.11</t>
  </si>
  <si>
    <t>25.13.11</t>
  </si>
  <si>
    <t>26.13.11</t>
  </si>
  <si>
    <t>Директор ООО "УК "Привокзальная"</t>
  </si>
  <si>
    <t xml:space="preserve">Ю.Д. Шкляров </t>
  </si>
  <si>
    <t>31.03.2017 г.</t>
  </si>
  <si>
    <t>30.04.2016 г.</t>
  </si>
  <si>
    <t xml:space="preserve"> Отчет об исполнении управляющей организацией ООО "УК "Привокзальная" договора управления    за период 01.01.2016 г.-28.04.2016 г.                                           по дому № 5/2  ул. Семашко в г. Липецке</t>
  </si>
  <si>
    <t xml:space="preserve"> Отчет об исполнении управляющей организацией ООО "УК "Привокзальная" договора управления    за период 01.01.2016 г.-28.04.2016 г.                                              по дому № 5/2  ул. Семашко в г. Липецке</t>
  </si>
  <si>
    <t>30.09.2016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</si>
</sst>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16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 wrapText="1"/>
    </xf>
    <xf numFmtId="49" fontId="45" fillId="8" borderId="12" xfId="0" applyNumberFormat="1" applyFont="1" applyFill="1" applyBorder="1" applyAlignment="1">
      <alignment horizontal="center" vertical="center" wrapText="1"/>
    </xf>
    <xf numFmtId="0" fontId="45" fillId="8" borderId="12" xfId="0" applyFont="1" applyFill="1" applyBorder="1" applyAlignment="1">
      <alignment horizontal="center" vertical="center" wrapText="1"/>
    </xf>
    <xf numFmtId="0" fontId="45" fillId="8" borderId="0" xfId="0" applyFont="1" applyFill="1" applyAlignment="1">
      <alignment horizontal="center" vertical="center" wrapText="1"/>
    </xf>
    <xf numFmtId="0" fontId="34" fillId="8" borderId="0" xfId="0" applyFont="1" applyFill="1" applyAlignment="1">
      <alignment/>
    </xf>
    <xf numFmtId="49" fontId="46" fillId="8" borderId="12" xfId="0" applyNumberFormat="1" applyFont="1" applyFill="1" applyBorder="1" applyAlignment="1">
      <alignment horizontal="center" vertical="center" wrapText="1"/>
    </xf>
    <xf numFmtId="0" fontId="46" fillId="8" borderId="12" xfId="0" applyFont="1" applyFill="1" applyBorder="1" applyAlignment="1">
      <alignment horizontal="center" vertical="center" wrapText="1"/>
    </xf>
    <xf numFmtId="0" fontId="46" fillId="8" borderId="0" xfId="0" applyFont="1" applyFill="1" applyAlignment="1">
      <alignment horizontal="center" vertical="center" wrapText="1"/>
    </xf>
    <xf numFmtId="0" fontId="26" fillId="8" borderId="0" xfId="0" applyFont="1" applyFill="1" applyAlignment="1">
      <alignment/>
    </xf>
    <xf numFmtId="182" fontId="46" fillId="8" borderId="12" xfId="0" applyNumberFormat="1" applyFont="1" applyFill="1" applyBorder="1" applyAlignment="1">
      <alignment horizontal="center" vertical="center" wrapText="1"/>
    </xf>
    <xf numFmtId="49" fontId="3" fillId="8" borderId="12" xfId="0" applyNumberFormat="1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4" fontId="3" fillId="8" borderId="12" xfId="0" applyNumberFormat="1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/>
    </xf>
    <xf numFmtId="0" fontId="3" fillId="8" borderId="12" xfId="0" applyFont="1" applyFill="1" applyBorder="1" applyAlignment="1">
      <alignment horizontal="center" vertical="top" wrapText="1"/>
    </xf>
    <xf numFmtId="2" fontId="3" fillId="8" borderId="12" xfId="0" applyNumberFormat="1" applyFont="1" applyFill="1" applyBorder="1" applyAlignment="1">
      <alignment horizontal="center" vertical="center" wrapText="1"/>
    </xf>
    <xf numFmtId="4" fontId="3" fillId="8" borderId="12" xfId="0" applyNumberFormat="1" applyFont="1" applyFill="1" applyBorder="1" applyAlignment="1">
      <alignment horizontal="center" vertical="top" wrapText="1"/>
    </xf>
    <xf numFmtId="4" fontId="3" fillId="8" borderId="0" xfId="0" applyNumberFormat="1" applyFont="1" applyFill="1" applyAlignment="1">
      <alignment horizontal="center" vertical="center" wrapText="1"/>
    </xf>
    <xf numFmtId="49" fontId="47" fillId="8" borderId="12" xfId="0" applyNumberFormat="1" applyFont="1" applyFill="1" applyBorder="1" applyAlignment="1">
      <alignment horizontal="center" vertical="center" wrapText="1"/>
    </xf>
    <xf numFmtId="0" fontId="47" fillId="8" borderId="12" xfId="0" applyFont="1" applyFill="1" applyBorder="1" applyAlignment="1">
      <alignment horizontal="center" vertical="center" wrapText="1"/>
    </xf>
    <xf numFmtId="0" fontId="47" fillId="8" borderId="0" xfId="0" applyFont="1" applyFill="1" applyAlignment="1">
      <alignment horizontal="center" vertical="center" wrapText="1"/>
    </xf>
    <xf numFmtId="0" fontId="48" fillId="8" borderId="0" xfId="0" applyFont="1" applyFill="1" applyAlignment="1">
      <alignment/>
    </xf>
    <xf numFmtId="49" fontId="43" fillId="8" borderId="12" xfId="0" applyNumberFormat="1" applyFont="1" applyFill="1" applyBorder="1" applyAlignment="1">
      <alignment horizontal="center" vertical="center" wrapText="1"/>
    </xf>
    <xf numFmtId="0" fontId="43" fillId="8" borderId="12" xfId="0" applyFont="1" applyFill="1" applyBorder="1" applyAlignment="1">
      <alignment horizontal="center" vertical="center" wrapText="1"/>
    </xf>
    <xf numFmtId="0" fontId="43" fillId="8" borderId="0" xfId="0" applyFont="1" applyFill="1" applyAlignment="1">
      <alignment horizontal="center" vertical="center" wrapText="1"/>
    </xf>
    <xf numFmtId="0" fontId="44" fillId="8" borderId="0" xfId="0" applyFont="1" applyFill="1" applyAlignment="1">
      <alignment/>
    </xf>
    <xf numFmtId="182" fontId="43" fillId="8" borderId="12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5" fillId="8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L122">
            <v>91995.765784611</v>
          </cell>
        </row>
        <row r="123">
          <cell r="AL123">
            <v>152753.41785194405</v>
          </cell>
        </row>
        <row r="124">
          <cell r="AL124">
            <v>23934.153757800002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9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30.28125" style="2" customWidth="1"/>
    <col min="4" max="4" width="65.7109375" style="2" customWidth="1"/>
    <col min="5" max="5" width="18.7109375" style="2" hidden="1" customWidth="1"/>
    <col min="6" max="6" width="17.8515625" style="2" hidden="1" customWidth="1"/>
    <col min="7" max="7" width="15.00390625" style="2" customWidth="1"/>
    <col min="8" max="8" width="19.00390625" style="2" customWidth="1"/>
    <col min="9" max="22" width="9.140625" style="2" customWidth="1"/>
    <col min="23" max="16384" width="9.140625" style="3" customWidth="1"/>
  </cols>
  <sheetData>
    <row r="1" ht="15.75">
      <c r="E1" s="2" t="s">
        <v>272</v>
      </c>
    </row>
    <row r="2" spans="1:22" s="5" customFormat="1" ht="33.75" customHeight="1">
      <c r="A2" s="73" t="s">
        <v>407</v>
      </c>
      <c r="B2" s="73"/>
      <c r="C2" s="73"/>
      <c r="D2" s="73"/>
      <c r="E2" s="4">
        <v>4969.9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65</v>
      </c>
      <c r="B4" s="7" t="s">
        <v>66</v>
      </c>
      <c r="C4" s="7" t="s">
        <v>67</v>
      </c>
      <c r="D4" s="7" t="s">
        <v>68</v>
      </c>
    </row>
    <row r="5" spans="1:4" ht="15.75">
      <c r="A5" s="6" t="s">
        <v>71</v>
      </c>
      <c r="B5" s="7" t="s">
        <v>69</v>
      </c>
      <c r="C5" s="7" t="s">
        <v>70</v>
      </c>
      <c r="D5" s="8" t="s">
        <v>405</v>
      </c>
    </row>
    <row r="6" spans="1:4" ht="15.75">
      <c r="A6" s="6" t="s">
        <v>72</v>
      </c>
      <c r="B6" s="7" t="s">
        <v>73</v>
      </c>
      <c r="C6" s="7" t="s">
        <v>70</v>
      </c>
      <c r="D6" s="8" t="s">
        <v>271</v>
      </c>
    </row>
    <row r="7" spans="1:4" ht="15.75">
      <c r="A7" s="6" t="s">
        <v>59</v>
      </c>
      <c r="B7" s="7" t="s">
        <v>74</v>
      </c>
      <c r="C7" s="7" t="s">
        <v>70</v>
      </c>
      <c r="D7" s="8" t="s">
        <v>406</v>
      </c>
    </row>
    <row r="8" spans="1:4" ht="42.75" customHeight="1">
      <c r="A8" s="72" t="s">
        <v>106</v>
      </c>
      <c r="B8" s="72"/>
      <c r="C8" s="72"/>
      <c r="D8" s="72"/>
    </row>
    <row r="9" spans="1:4" ht="15.75">
      <c r="A9" s="6" t="s">
        <v>60</v>
      </c>
      <c r="B9" s="7" t="s">
        <v>75</v>
      </c>
      <c r="C9" s="7" t="s">
        <v>76</v>
      </c>
      <c r="D9" s="7">
        <v>0</v>
      </c>
    </row>
    <row r="10" spans="1:4" ht="15.75">
      <c r="A10" s="6" t="s">
        <v>61</v>
      </c>
      <c r="B10" s="7" t="s">
        <v>77</v>
      </c>
      <c r="C10" s="7" t="s">
        <v>76</v>
      </c>
      <c r="D10" s="7">
        <v>85.08</v>
      </c>
    </row>
    <row r="11" spans="1:4" ht="15.75">
      <c r="A11" s="6" t="s">
        <v>78</v>
      </c>
      <c r="B11" s="7" t="s">
        <v>79</v>
      </c>
      <c r="C11" s="7" t="s">
        <v>76</v>
      </c>
      <c r="D11" s="7">
        <v>116045.4</v>
      </c>
    </row>
    <row r="12" spans="1:4" ht="31.5">
      <c r="A12" s="6" t="s">
        <v>80</v>
      </c>
      <c r="B12" s="7" t="s">
        <v>81</v>
      </c>
      <c r="C12" s="7" t="s">
        <v>76</v>
      </c>
      <c r="D12" s="37">
        <f>D13+D14+D15</f>
        <v>268683.33739435504</v>
      </c>
    </row>
    <row r="13" spans="1:4" ht="15.75">
      <c r="A13" s="6" t="s">
        <v>97</v>
      </c>
      <c r="B13" s="9" t="s">
        <v>82</v>
      </c>
      <c r="C13" s="7" t="s">
        <v>76</v>
      </c>
      <c r="D13" s="37">
        <f>'[1]ук(2016)'!$AL$123</f>
        <v>152753.41785194405</v>
      </c>
    </row>
    <row r="14" spans="1:4" ht="15.75">
      <c r="A14" s="6" t="s">
        <v>98</v>
      </c>
      <c r="B14" s="9" t="s">
        <v>83</v>
      </c>
      <c r="C14" s="7" t="s">
        <v>76</v>
      </c>
      <c r="D14" s="37">
        <f>'[1]ук(2016)'!$AL$122</f>
        <v>91995.765784611</v>
      </c>
    </row>
    <row r="15" spans="1:4" ht="15.75">
      <c r="A15" s="6" t="s">
        <v>99</v>
      </c>
      <c r="B15" s="9" t="s">
        <v>84</v>
      </c>
      <c r="C15" s="7" t="s">
        <v>76</v>
      </c>
      <c r="D15" s="38">
        <f>'[1]ук(2016)'!$AL$124</f>
        <v>23934.153757800002</v>
      </c>
    </row>
    <row r="16" spans="1:4" ht="15.75">
      <c r="A16" s="9" t="s">
        <v>85</v>
      </c>
      <c r="B16" s="9" t="s">
        <v>86</v>
      </c>
      <c r="C16" s="9" t="s">
        <v>76</v>
      </c>
      <c r="D16" s="9">
        <v>219919.31</v>
      </c>
    </row>
    <row r="17" spans="1:4" ht="31.5">
      <c r="A17" s="9" t="s">
        <v>62</v>
      </c>
      <c r="B17" s="9" t="s">
        <v>100</v>
      </c>
      <c r="C17" s="9" t="s">
        <v>76</v>
      </c>
      <c r="D17" s="9">
        <f>D16</f>
        <v>219919.31</v>
      </c>
    </row>
    <row r="18" spans="1:4" ht="31.5">
      <c r="A18" s="9" t="s">
        <v>87</v>
      </c>
      <c r="B18" s="9" t="s">
        <v>101</v>
      </c>
      <c r="C18" s="9" t="s">
        <v>76</v>
      </c>
      <c r="D18" s="9">
        <v>0</v>
      </c>
    </row>
    <row r="19" spans="1:4" ht="15.75">
      <c r="A19" s="9" t="s">
        <v>63</v>
      </c>
      <c r="B19" s="9" t="s">
        <v>88</v>
      </c>
      <c r="C19" s="9" t="s">
        <v>76</v>
      </c>
      <c r="D19" s="9">
        <v>0</v>
      </c>
    </row>
    <row r="20" spans="1:4" ht="15.75">
      <c r="A20" s="9" t="s">
        <v>64</v>
      </c>
      <c r="B20" s="9" t="s">
        <v>89</v>
      </c>
      <c r="C20" s="9" t="s">
        <v>76</v>
      </c>
      <c r="D20" s="9">
        <v>0</v>
      </c>
    </row>
    <row r="21" spans="1:4" ht="15.75">
      <c r="A21" s="9" t="s">
        <v>90</v>
      </c>
      <c r="B21" s="9" t="s">
        <v>91</v>
      </c>
      <c r="C21" s="9" t="s">
        <v>76</v>
      </c>
      <c r="D21" s="9">
        <v>0</v>
      </c>
    </row>
    <row r="22" spans="1:4" ht="15.75">
      <c r="A22" s="9" t="s">
        <v>92</v>
      </c>
      <c r="B22" s="9" t="s">
        <v>93</v>
      </c>
      <c r="C22" s="9" t="s">
        <v>76</v>
      </c>
      <c r="D22" s="9">
        <f>D16+D10</f>
        <v>220004.38999999998</v>
      </c>
    </row>
    <row r="23" spans="1:4" ht="15.75">
      <c r="A23" s="9" t="s">
        <v>94</v>
      </c>
      <c r="B23" s="9" t="s">
        <v>102</v>
      </c>
      <c r="C23" s="9" t="s">
        <v>76</v>
      </c>
      <c r="D23" s="9">
        <v>0</v>
      </c>
    </row>
    <row r="24" spans="1:4" ht="15.75">
      <c r="A24" s="9" t="s">
        <v>95</v>
      </c>
      <c r="B24" s="9" t="s">
        <v>103</v>
      </c>
      <c r="C24" s="9" t="s">
        <v>76</v>
      </c>
      <c r="D24" s="9">
        <v>0</v>
      </c>
    </row>
    <row r="25" spans="1:5" ht="15.75">
      <c r="A25" s="9" t="s">
        <v>96</v>
      </c>
      <c r="B25" s="9" t="s">
        <v>104</v>
      </c>
      <c r="C25" s="9" t="s">
        <v>76</v>
      </c>
      <c r="D25" s="36">
        <f>E25</f>
        <v>94657.20739435505</v>
      </c>
      <c r="E25" s="35">
        <f>D12-(D16+D10)+D260-D24+D11</f>
        <v>94657.20739435505</v>
      </c>
    </row>
    <row r="26" spans="1:22" s="11" customFormat="1" ht="35.25" customHeight="1">
      <c r="A26" s="74" t="s">
        <v>105</v>
      </c>
      <c r="B26" s="74"/>
      <c r="C26" s="74"/>
      <c r="D26" s="7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5" customFormat="1" ht="31.5">
      <c r="A27" s="12" t="s">
        <v>116</v>
      </c>
      <c r="B27" s="13" t="s">
        <v>107</v>
      </c>
      <c r="C27" s="13" t="s">
        <v>70</v>
      </c>
      <c r="D27" s="13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112</v>
      </c>
      <c r="B28" s="17" t="s">
        <v>108</v>
      </c>
      <c r="C28" s="17" t="s">
        <v>76</v>
      </c>
      <c r="D28" s="17">
        <f>E28</f>
        <v>32519.61</v>
      </c>
      <c r="E28" s="14">
        <v>32519.61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113</v>
      </c>
      <c r="B29" s="17" t="s">
        <v>109</v>
      </c>
      <c r="C29" s="17" t="s">
        <v>70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114</v>
      </c>
      <c r="B30" s="17" t="s">
        <v>110</v>
      </c>
      <c r="C30" s="17" t="s">
        <v>70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115</v>
      </c>
      <c r="B31" s="17" t="s">
        <v>67</v>
      </c>
      <c r="C31" s="17" t="s">
        <v>70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117</v>
      </c>
      <c r="B32" s="17" t="s">
        <v>111</v>
      </c>
      <c r="C32" s="17" t="s">
        <v>76</v>
      </c>
      <c r="D32" s="20">
        <f>E28/E2</f>
        <v>6.543312742711121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4" customFormat="1" ht="31.5">
      <c r="A33" s="21" t="s">
        <v>118</v>
      </c>
      <c r="B33" s="22" t="s">
        <v>107</v>
      </c>
      <c r="C33" s="22" t="s">
        <v>70</v>
      </c>
      <c r="D33" s="22" t="s">
        <v>13</v>
      </c>
      <c r="E33" s="23" t="s">
        <v>274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1" customFormat="1" ht="15.75">
      <c r="A34" s="25" t="s">
        <v>119</v>
      </c>
      <c r="B34" s="8" t="s">
        <v>108</v>
      </c>
      <c r="C34" s="8" t="s">
        <v>76</v>
      </c>
      <c r="D34" s="26">
        <f>E35+E39+E43+E47+E51+E55</f>
        <v>20836.2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1.5">
      <c r="A35" s="25" t="s">
        <v>120</v>
      </c>
      <c r="B35" s="8" t="s">
        <v>109</v>
      </c>
      <c r="C35" s="8" t="s">
        <v>70</v>
      </c>
      <c r="D35" s="8" t="s">
        <v>14</v>
      </c>
      <c r="E35" s="10">
        <v>1072.8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ht="15.75">
      <c r="A36" s="25" t="s">
        <v>121</v>
      </c>
      <c r="B36" s="8" t="s">
        <v>110</v>
      </c>
      <c r="C36" s="8" t="s">
        <v>70</v>
      </c>
      <c r="D36" s="8" t="s">
        <v>21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ht="15.75">
      <c r="A37" s="25" t="s">
        <v>122</v>
      </c>
      <c r="B37" s="8" t="s">
        <v>67</v>
      </c>
      <c r="C37" s="8" t="s">
        <v>70</v>
      </c>
      <c r="D37" s="8" t="s">
        <v>12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ht="15.75">
      <c r="A38" s="25" t="s">
        <v>123</v>
      </c>
      <c r="B38" s="8" t="s">
        <v>111</v>
      </c>
      <c r="C38" s="8" t="s">
        <v>76</v>
      </c>
      <c r="D38" s="27">
        <f>E35/E2</f>
        <v>0.21585947403368277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11" customFormat="1" ht="31.5">
      <c r="A39" s="25" t="s">
        <v>124</v>
      </c>
      <c r="B39" s="8" t="s">
        <v>109</v>
      </c>
      <c r="C39" s="8" t="s">
        <v>70</v>
      </c>
      <c r="D39" s="8" t="s">
        <v>273</v>
      </c>
      <c r="E39" s="10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11" customFormat="1" ht="15.75">
      <c r="A40" s="25" t="s">
        <v>125</v>
      </c>
      <c r="B40" s="8" t="s">
        <v>110</v>
      </c>
      <c r="C40" s="8" t="s">
        <v>70</v>
      </c>
      <c r="D40" s="8" t="s">
        <v>38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15.75">
      <c r="A41" s="25" t="s">
        <v>126</v>
      </c>
      <c r="B41" s="8" t="s">
        <v>67</v>
      </c>
      <c r="C41" s="8" t="s">
        <v>70</v>
      </c>
      <c r="D41" s="8" t="s">
        <v>12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ht="15.75">
      <c r="A42" s="25" t="s">
        <v>127</v>
      </c>
      <c r="B42" s="8" t="s">
        <v>111</v>
      </c>
      <c r="C42" s="8" t="s">
        <v>76</v>
      </c>
      <c r="D42" s="27">
        <f>E39/E2</f>
        <v>0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ht="31.5">
      <c r="A43" s="25" t="s">
        <v>128</v>
      </c>
      <c r="B43" s="8" t="s">
        <v>109</v>
      </c>
      <c r="C43" s="8" t="s">
        <v>70</v>
      </c>
      <c r="D43" s="8" t="s">
        <v>15</v>
      </c>
      <c r="E43" s="10">
        <v>5640.16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ht="15.75">
      <c r="A44" s="25" t="s">
        <v>129</v>
      </c>
      <c r="B44" s="8" t="s">
        <v>110</v>
      </c>
      <c r="C44" s="8" t="s">
        <v>70</v>
      </c>
      <c r="D44" s="8" t="s">
        <v>34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11" customFormat="1" ht="15.75">
      <c r="A45" s="25" t="s">
        <v>130</v>
      </c>
      <c r="B45" s="8" t="s">
        <v>67</v>
      </c>
      <c r="C45" s="8" t="s">
        <v>70</v>
      </c>
      <c r="D45" s="8" t="s">
        <v>12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11" customFormat="1" ht="15.75">
      <c r="A46" s="25" t="s">
        <v>131</v>
      </c>
      <c r="B46" s="8" t="s">
        <v>111</v>
      </c>
      <c r="C46" s="8" t="s">
        <v>76</v>
      </c>
      <c r="D46" s="26">
        <f>E43/E2</f>
        <v>1.1348638805609772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1.5">
      <c r="A47" s="25" t="s">
        <v>287</v>
      </c>
      <c r="B47" s="8" t="s">
        <v>109</v>
      </c>
      <c r="C47" s="8" t="s">
        <v>70</v>
      </c>
      <c r="D47" s="8" t="s">
        <v>16</v>
      </c>
      <c r="E47" s="10">
        <v>14123.24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ht="15.75">
      <c r="A48" s="25" t="s">
        <v>288</v>
      </c>
      <c r="B48" s="8" t="s">
        <v>110</v>
      </c>
      <c r="C48" s="8" t="s">
        <v>70</v>
      </c>
      <c r="D48" s="8" t="s">
        <v>17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ht="15.75">
      <c r="A49" s="25" t="s">
        <v>289</v>
      </c>
      <c r="B49" s="8" t="s">
        <v>67</v>
      </c>
      <c r="C49" s="8" t="s">
        <v>70</v>
      </c>
      <c r="D49" s="8" t="s">
        <v>12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ht="15.75">
      <c r="A50" s="25" t="s">
        <v>290</v>
      </c>
      <c r="B50" s="8" t="s">
        <v>111</v>
      </c>
      <c r="C50" s="8" t="s">
        <v>76</v>
      </c>
      <c r="D50" s="27">
        <f>E47/E2</f>
        <v>2.8417553673112135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11" customFormat="1" ht="31.5">
      <c r="A51" s="25" t="s">
        <v>291</v>
      </c>
      <c r="B51" s="8" t="s">
        <v>109</v>
      </c>
      <c r="C51" s="8" t="s">
        <v>70</v>
      </c>
      <c r="D51" s="27" t="s">
        <v>276</v>
      </c>
      <c r="E51" s="10">
        <v>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s="11" customFormat="1" ht="15.75">
      <c r="A52" s="25" t="s">
        <v>292</v>
      </c>
      <c r="B52" s="8" t="s">
        <v>110</v>
      </c>
      <c r="C52" s="8" t="s">
        <v>70</v>
      </c>
      <c r="D52" s="27" t="s">
        <v>150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15.75">
      <c r="A53" s="25" t="s">
        <v>293</v>
      </c>
      <c r="B53" s="8" t="s">
        <v>67</v>
      </c>
      <c r="C53" s="8" t="s">
        <v>70</v>
      </c>
      <c r="D53" s="27" t="s">
        <v>12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ht="15.75">
      <c r="A54" s="25" t="s">
        <v>294</v>
      </c>
      <c r="B54" s="8" t="s">
        <v>111</v>
      </c>
      <c r="C54" s="8" t="s">
        <v>76</v>
      </c>
      <c r="D54" s="27">
        <f>E51/E2</f>
        <v>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ht="31.5">
      <c r="A55" s="25" t="s">
        <v>295</v>
      </c>
      <c r="B55" s="8" t="s">
        <v>109</v>
      </c>
      <c r="C55" s="8" t="s">
        <v>70</v>
      </c>
      <c r="D55" s="27" t="s">
        <v>275</v>
      </c>
      <c r="E55" s="10">
        <v>0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ht="15.75">
      <c r="A56" s="25" t="s">
        <v>296</v>
      </c>
      <c r="B56" s="8" t="s">
        <v>110</v>
      </c>
      <c r="C56" s="8" t="s">
        <v>70</v>
      </c>
      <c r="D56" s="27" t="s">
        <v>150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11" customFormat="1" ht="15.75">
      <c r="A57" s="25" t="s">
        <v>297</v>
      </c>
      <c r="B57" s="8" t="s">
        <v>67</v>
      </c>
      <c r="C57" s="8" t="s">
        <v>70</v>
      </c>
      <c r="D57" s="27" t="s">
        <v>12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s="11" customFormat="1" ht="15.75">
      <c r="A58" s="25" t="s">
        <v>298</v>
      </c>
      <c r="B58" s="8" t="s">
        <v>111</v>
      </c>
      <c r="C58" s="8" t="s">
        <v>76</v>
      </c>
      <c r="D58" s="27">
        <f>E55/E2</f>
        <v>0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24" customFormat="1" ht="24.75" customHeight="1">
      <c r="A59" s="21" t="s">
        <v>132</v>
      </c>
      <c r="B59" s="22" t="s">
        <v>107</v>
      </c>
      <c r="C59" s="22" t="s">
        <v>70</v>
      </c>
      <c r="D59" s="22" t="s">
        <v>18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1" customFormat="1" ht="15.75">
      <c r="A60" s="25" t="s">
        <v>133</v>
      </c>
      <c r="B60" s="8" t="s">
        <v>108</v>
      </c>
      <c r="C60" s="8" t="s">
        <v>76</v>
      </c>
      <c r="D60" s="8">
        <f>E60</f>
        <v>27987.65</v>
      </c>
      <c r="E60" s="23">
        <v>27987.65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ht="31.5">
      <c r="A61" s="25" t="s">
        <v>134</v>
      </c>
      <c r="B61" s="8" t="s">
        <v>109</v>
      </c>
      <c r="C61" s="8" t="s">
        <v>70</v>
      </c>
      <c r="D61" s="8" t="s">
        <v>19</v>
      </c>
      <c r="E61" s="2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ht="15.75">
      <c r="A62" s="25" t="s">
        <v>135</v>
      </c>
      <c r="B62" s="8" t="s">
        <v>110</v>
      </c>
      <c r="C62" s="8" t="s">
        <v>70</v>
      </c>
      <c r="D62" s="8" t="s">
        <v>20</v>
      </c>
      <c r="E62" s="2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15.75">
      <c r="A63" s="25" t="s">
        <v>136</v>
      </c>
      <c r="B63" s="8" t="s">
        <v>67</v>
      </c>
      <c r="C63" s="8" t="s">
        <v>70</v>
      </c>
      <c r="D63" s="8" t="s">
        <v>12</v>
      </c>
      <c r="E63" s="2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ht="15.75">
      <c r="A64" s="25" t="s">
        <v>137</v>
      </c>
      <c r="B64" s="8" t="s">
        <v>111</v>
      </c>
      <c r="C64" s="8" t="s">
        <v>76</v>
      </c>
      <c r="D64" s="28">
        <f>E60/E2</f>
        <v>5.6314312159198385</v>
      </c>
      <c r="E64" s="2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24" customFormat="1" ht="15.75">
      <c r="A65" s="21" t="s">
        <v>312</v>
      </c>
      <c r="B65" s="22" t="s">
        <v>107</v>
      </c>
      <c r="C65" s="22" t="s">
        <v>70</v>
      </c>
      <c r="D65" s="22" t="s">
        <v>311</v>
      </c>
      <c r="E65" s="23"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1" customFormat="1" ht="15.75">
      <c r="A66" s="25" t="s">
        <v>313</v>
      </c>
      <c r="B66" s="8" t="s">
        <v>108</v>
      </c>
      <c r="C66" s="8" t="s">
        <v>76</v>
      </c>
      <c r="D66" s="8">
        <v>0</v>
      </c>
      <c r="E66" s="2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31.5">
      <c r="A67" s="25" t="s">
        <v>314</v>
      </c>
      <c r="B67" s="8" t="s">
        <v>109</v>
      </c>
      <c r="C67" s="8" t="s">
        <v>70</v>
      </c>
      <c r="D67" s="8" t="s">
        <v>311</v>
      </c>
      <c r="E67" s="2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ht="15.75">
      <c r="A68" s="25" t="s">
        <v>315</v>
      </c>
      <c r="B68" s="8" t="s">
        <v>110</v>
      </c>
      <c r="C68" s="8" t="s">
        <v>70</v>
      </c>
      <c r="D68" s="8" t="s">
        <v>27</v>
      </c>
      <c r="E68" s="2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ht="15.75">
      <c r="A69" s="25" t="s">
        <v>316</v>
      </c>
      <c r="B69" s="8" t="s">
        <v>67</v>
      </c>
      <c r="C69" s="8" t="s">
        <v>70</v>
      </c>
      <c r="D69" s="8" t="s">
        <v>12</v>
      </c>
      <c r="E69" s="2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ht="15.75">
      <c r="A70" s="25" t="s">
        <v>317</v>
      </c>
      <c r="B70" s="8" t="s">
        <v>111</v>
      </c>
      <c r="C70" s="8" t="s">
        <v>76</v>
      </c>
      <c r="D70" s="8">
        <v>0</v>
      </c>
      <c r="E70" s="23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24" customFormat="1" ht="15.75">
      <c r="A71" s="21" t="s">
        <v>318</v>
      </c>
      <c r="B71" s="22" t="s">
        <v>107</v>
      </c>
      <c r="C71" s="22" t="s">
        <v>70</v>
      </c>
      <c r="D71" s="22" t="s">
        <v>23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1" customFormat="1" ht="15.75">
      <c r="A72" s="25" t="s">
        <v>319</v>
      </c>
      <c r="B72" s="8" t="s">
        <v>108</v>
      </c>
      <c r="C72" s="8" t="s">
        <v>76</v>
      </c>
      <c r="D72" s="8">
        <f>E72</f>
        <v>43118.02</v>
      </c>
      <c r="E72" s="10">
        <v>43118.02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1.5">
      <c r="A73" s="25" t="s">
        <v>320</v>
      </c>
      <c r="B73" s="8" t="s">
        <v>109</v>
      </c>
      <c r="C73" s="8" t="s">
        <v>70</v>
      </c>
      <c r="D73" s="8" t="s">
        <v>7</v>
      </c>
      <c r="E73" s="2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ht="15.75">
      <c r="A74" s="25" t="s">
        <v>321</v>
      </c>
      <c r="B74" s="8" t="s">
        <v>110</v>
      </c>
      <c r="C74" s="8" t="s">
        <v>70</v>
      </c>
      <c r="D74" s="8" t="s">
        <v>20</v>
      </c>
      <c r="E74" s="2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ht="15.75">
      <c r="A75" s="25" t="s">
        <v>322</v>
      </c>
      <c r="B75" s="8" t="s">
        <v>67</v>
      </c>
      <c r="C75" s="8" t="s">
        <v>70</v>
      </c>
      <c r="D75" s="8" t="s">
        <v>12</v>
      </c>
      <c r="E75" s="23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ht="15.75">
      <c r="A76" s="25" t="s">
        <v>323</v>
      </c>
      <c r="B76" s="8" t="s">
        <v>111</v>
      </c>
      <c r="C76" s="8" t="s">
        <v>76</v>
      </c>
      <c r="D76" s="28">
        <f>E72/E2</f>
        <v>8.675832511720557</v>
      </c>
      <c r="E76" s="2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11" customFormat="1" ht="31.5">
      <c r="A77" s="21" t="s">
        <v>138</v>
      </c>
      <c r="B77" s="22" t="s">
        <v>107</v>
      </c>
      <c r="C77" s="22" t="s">
        <v>70</v>
      </c>
      <c r="D77" s="22" t="s">
        <v>57</v>
      </c>
      <c r="E77" s="23">
        <v>11844.6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s="11" customFormat="1" ht="15.75">
      <c r="A78" s="25" t="s">
        <v>139</v>
      </c>
      <c r="B78" s="8" t="s">
        <v>108</v>
      </c>
      <c r="C78" s="8" t="s">
        <v>76</v>
      </c>
      <c r="D78" s="8">
        <f>E77</f>
        <v>11844.6</v>
      </c>
      <c r="E78" s="23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31.5">
      <c r="A79" s="25" t="s">
        <v>140</v>
      </c>
      <c r="B79" s="8" t="s">
        <v>109</v>
      </c>
      <c r="C79" s="8" t="s">
        <v>70</v>
      </c>
      <c r="D79" s="8" t="s">
        <v>57</v>
      </c>
      <c r="E79" s="2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ht="15.75">
      <c r="A80" s="25" t="s">
        <v>141</v>
      </c>
      <c r="B80" s="8" t="s">
        <v>110</v>
      </c>
      <c r="C80" s="8" t="s">
        <v>70</v>
      </c>
      <c r="D80" s="8" t="s">
        <v>150</v>
      </c>
      <c r="E80" s="23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ht="15.75">
      <c r="A81" s="25" t="s">
        <v>142</v>
      </c>
      <c r="B81" s="8" t="s">
        <v>67</v>
      </c>
      <c r="C81" s="8" t="s">
        <v>70</v>
      </c>
      <c r="D81" s="8" t="s">
        <v>12</v>
      </c>
      <c r="E81" s="2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ht="15.75">
      <c r="A82" s="25" t="s">
        <v>143</v>
      </c>
      <c r="B82" s="8" t="s">
        <v>111</v>
      </c>
      <c r="C82" s="8" t="s">
        <v>76</v>
      </c>
      <c r="D82" s="28">
        <f>E77/E2</f>
        <v>2.383267268959134</v>
      </c>
      <c r="E82" s="23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24" customFormat="1" ht="31.5">
      <c r="A83" s="21" t="s">
        <v>144</v>
      </c>
      <c r="B83" s="22" t="s">
        <v>107</v>
      </c>
      <c r="C83" s="22" t="s">
        <v>70</v>
      </c>
      <c r="D83" s="22" t="s">
        <v>58</v>
      </c>
      <c r="E83" s="10">
        <v>460.94</v>
      </c>
      <c r="F83" s="23" t="s">
        <v>285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1" customFormat="1" ht="15.75">
      <c r="A84" s="25" t="s">
        <v>145</v>
      </c>
      <c r="B84" s="8" t="s">
        <v>108</v>
      </c>
      <c r="C84" s="8" t="s">
        <v>76</v>
      </c>
      <c r="D84" s="8">
        <f>E83</f>
        <v>460.94</v>
      </c>
      <c r="E84" s="10"/>
      <c r="F84" s="10">
        <v>1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11" customFormat="1" ht="31.5">
      <c r="A85" s="25" t="s">
        <v>146</v>
      </c>
      <c r="B85" s="8" t="s">
        <v>109</v>
      </c>
      <c r="C85" s="8" t="s">
        <v>70</v>
      </c>
      <c r="D85" s="8" t="s">
        <v>58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s="11" customFormat="1" ht="15.75">
      <c r="A86" s="25" t="s">
        <v>147</v>
      </c>
      <c r="B86" s="8" t="s">
        <v>110</v>
      </c>
      <c r="C86" s="8" t="s">
        <v>70</v>
      </c>
      <c r="D86" s="8" t="s">
        <v>151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11" customFormat="1" ht="15.75">
      <c r="A87" s="25" t="s">
        <v>148</v>
      </c>
      <c r="B87" s="8" t="s">
        <v>67</v>
      </c>
      <c r="C87" s="8" t="s">
        <v>70</v>
      </c>
      <c r="D87" s="8" t="s">
        <v>22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s="11" customFormat="1" ht="15.75">
      <c r="A88" s="25" t="s">
        <v>149</v>
      </c>
      <c r="B88" s="8" t="s">
        <v>111</v>
      </c>
      <c r="C88" s="8" t="s">
        <v>76</v>
      </c>
      <c r="D88" s="28">
        <f>E83/F84</f>
        <v>460.94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s="24" customFormat="1" ht="15.75">
      <c r="A89" s="21" t="s">
        <v>324</v>
      </c>
      <c r="B89" s="22" t="s">
        <v>107</v>
      </c>
      <c r="C89" s="22" t="s">
        <v>70</v>
      </c>
      <c r="D89" s="22" t="s">
        <v>24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1" customFormat="1" ht="15.75">
      <c r="A90" s="25" t="s">
        <v>325</v>
      </c>
      <c r="B90" s="8" t="s">
        <v>108</v>
      </c>
      <c r="C90" s="8" t="s">
        <v>76</v>
      </c>
      <c r="D90" s="8">
        <f>E91+E95</f>
        <v>98031.54000000001</v>
      </c>
      <c r="E90" s="23"/>
      <c r="F90" s="23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s="11" customFormat="1" ht="31.5">
      <c r="A91" s="25" t="s">
        <v>326</v>
      </c>
      <c r="B91" s="8" t="s">
        <v>109</v>
      </c>
      <c r="C91" s="8" t="s">
        <v>70</v>
      </c>
      <c r="D91" s="8" t="s">
        <v>6</v>
      </c>
      <c r="E91" s="23">
        <v>29944.9</v>
      </c>
      <c r="F91" s="2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s="11" customFormat="1" ht="15.75">
      <c r="A92" s="25" t="s">
        <v>327</v>
      </c>
      <c r="B92" s="8" t="s">
        <v>110</v>
      </c>
      <c r="C92" s="8" t="s">
        <v>70</v>
      </c>
      <c r="D92" s="8" t="s">
        <v>25</v>
      </c>
      <c r="E92" s="23"/>
      <c r="F92" s="23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s="11" customFormat="1" ht="15.75">
      <c r="A93" s="25" t="s">
        <v>328</v>
      </c>
      <c r="B93" s="8" t="s">
        <v>67</v>
      </c>
      <c r="C93" s="8" t="s">
        <v>70</v>
      </c>
      <c r="D93" s="8" t="s">
        <v>12</v>
      </c>
      <c r="E93" s="23"/>
      <c r="F93" s="23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s="11" customFormat="1" ht="15.75">
      <c r="A94" s="25" t="s">
        <v>329</v>
      </c>
      <c r="B94" s="8" t="s">
        <v>111</v>
      </c>
      <c r="C94" s="8" t="s">
        <v>76</v>
      </c>
      <c r="D94" s="28">
        <f>E91/E2</f>
        <v>6.0252520171432025</v>
      </c>
      <c r="E94" s="23"/>
      <c r="F94" s="23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s="11" customFormat="1" ht="31.5">
      <c r="A95" s="25" t="s">
        <v>330</v>
      </c>
      <c r="B95" s="8" t="s">
        <v>109</v>
      </c>
      <c r="C95" s="8" t="s">
        <v>70</v>
      </c>
      <c r="D95" s="8" t="s">
        <v>5</v>
      </c>
      <c r="E95" s="23">
        <v>68086.64</v>
      </c>
      <c r="F95" s="23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s="11" customFormat="1" ht="15.75">
      <c r="A96" s="25" t="s">
        <v>331</v>
      </c>
      <c r="B96" s="8" t="s">
        <v>110</v>
      </c>
      <c r="C96" s="8" t="s">
        <v>70</v>
      </c>
      <c r="D96" s="8" t="s">
        <v>20</v>
      </c>
      <c r="E96" s="23"/>
      <c r="F96" s="23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s="11" customFormat="1" ht="15.75">
      <c r="A97" s="25" t="s">
        <v>332</v>
      </c>
      <c r="B97" s="8" t="s">
        <v>67</v>
      </c>
      <c r="C97" s="8" t="s">
        <v>70</v>
      </c>
      <c r="D97" s="8" t="s">
        <v>12</v>
      </c>
      <c r="E97" s="23"/>
      <c r="F97" s="23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s="11" customFormat="1" ht="15.75">
      <c r="A98" s="25" t="s">
        <v>333</v>
      </c>
      <c r="B98" s="8" t="s">
        <v>111</v>
      </c>
      <c r="C98" s="8" t="s">
        <v>76</v>
      </c>
      <c r="D98" s="28">
        <f>E95/E2</f>
        <v>13.699800800820944</v>
      </c>
      <c r="E98" s="23"/>
      <c r="F98" s="23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s="24" customFormat="1" ht="47.25">
      <c r="A99" s="21" t="s">
        <v>152</v>
      </c>
      <c r="B99" s="22" t="s">
        <v>107</v>
      </c>
      <c r="C99" s="22" t="s">
        <v>70</v>
      </c>
      <c r="D99" s="22" t="s">
        <v>26</v>
      </c>
      <c r="E99" s="23"/>
      <c r="F99" s="8" t="s">
        <v>286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1" customFormat="1" ht="15.75">
      <c r="A100" s="25" t="s">
        <v>334</v>
      </c>
      <c r="B100" s="8" t="s">
        <v>108</v>
      </c>
      <c r="C100" s="8" t="s">
        <v>76</v>
      </c>
      <c r="D100" s="8">
        <f>E101+E105</f>
        <v>902.784</v>
      </c>
      <c r="E100" s="10"/>
      <c r="F100" s="8">
        <v>674.4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s="11" customFormat="1" ht="31.5">
      <c r="A101" s="25" t="s">
        <v>335</v>
      </c>
      <c r="B101" s="8" t="s">
        <v>109</v>
      </c>
      <c r="C101" s="8" t="s">
        <v>70</v>
      </c>
      <c r="D101" s="8" t="s">
        <v>9</v>
      </c>
      <c r="E101" s="10">
        <v>660</v>
      </c>
      <c r="F101" s="71" t="s">
        <v>303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s="11" customFormat="1" ht="15.75">
      <c r="A102" s="25" t="s">
        <v>336</v>
      </c>
      <c r="B102" s="8" t="s">
        <v>110</v>
      </c>
      <c r="C102" s="8" t="s">
        <v>70</v>
      </c>
      <c r="D102" s="8" t="s">
        <v>27</v>
      </c>
      <c r="E102" s="10"/>
      <c r="F102" s="71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s="11" customFormat="1" ht="15.75">
      <c r="A103" s="25" t="s">
        <v>337</v>
      </c>
      <c r="B103" s="8" t="s">
        <v>67</v>
      </c>
      <c r="C103" s="8" t="s">
        <v>70</v>
      </c>
      <c r="D103" s="8" t="s">
        <v>163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s="11" customFormat="1" ht="31.5">
      <c r="A104" s="25" t="s">
        <v>338</v>
      </c>
      <c r="B104" s="8" t="s">
        <v>111</v>
      </c>
      <c r="C104" s="8" t="s">
        <v>76</v>
      </c>
      <c r="D104" s="28">
        <f>E101/F100</f>
        <v>0.9786476868327403</v>
      </c>
      <c r="E104" s="10"/>
      <c r="F104" s="8" t="s">
        <v>286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s="11" customFormat="1" ht="31.5">
      <c r="A105" s="25" t="s">
        <v>339</v>
      </c>
      <c r="B105" s="8" t="s">
        <v>109</v>
      </c>
      <c r="C105" s="8" t="s">
        <v>70</v>
      </c>
      <c r="D105" s="8" t="s">
        <v>8</v>
      </c>
      <c r="E105" s="10">
        <f>121.392+121.392</f>
        <v>242.784</v>
      </c>
      <c r="F105" s="8">
        <f>F100</f>
        <v>674.4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s="11" customFormat="1" ht="15.75">
      <c r="A106" s="25" t="s">
        <v>340</v>
      </c>
      <c r="B106" s="8" t="s">
        <v>110</v>
      </c>
      <c r="C106" s="8" t="s">
        <v>70</v>
      </c>
      <c r="D106" s="8" t="s">
        <v>28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s="11" customFormat="1" ht="15.75">
      <c r="A107" s="25" t="s">
        <v>341</v>
      </c>
      <c r="B107" s="8" t="s">
        <v>67</v>
      </c>
      <c r="C107" s="8" t="s">
        <v>70</v>
      </c>
      <c r="D107" s="8" t="s">
        <v>163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s="11" customFormat="1" ht="15.75">
      <c r="A108" s="25" t="s">
        <v>342</v>
      </c>
      <c r="B108" s="8" t="s">
        <v>111</v>
      </c>
      <c r="C108" s="8" t="s">
        <v>76</v>
      </c>
      <c r="D108" s="28">
        <f>E105/F105</f>
        <v>0.36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s="24" customFormat="1" ht="63">
      <c r="A109" s="21" t="s">
        <v>153</v>
      </c>
      <c r="B109" s="22" t="s">
        <v>107</v>
      </c>
      <c r="C109" s="22" t="s">
        <v>70</v>
      </c>
      <c r="D109" s="22" t="s">
        <v>29</v>
      </c>
      <c r="E109" s="23"/>
      <c r="F109" s="10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1" customFormat="1" ht="15.75">
      <c r="A110" s="25" t="s">
        <v>154</v>
      </c>
      <c r="B110" s="8" t="s">
        <v>108</v>
      </c>
      <c r="C110" s="8" t="s">
        <v>76</v>
      </c>
      <c r="D110" s="8">
        <f>E111+E115+E119+E123+E127+E131+E135+E139+E143+E147+E151+E155+E163+E159</f>
        <v>45027.31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s="11" customFormat="1" ht="31.5">
      <c r="A111" s="25" t="s">
        <v>155</v>
      </c>
      <c r="B111" s="8" t="s">
        <v>109</v>
      </c>
      <c r="C111" s="8" t="s">
        <v>70</v>
      </c>
      <c r="D111" s="8" t="s">
        <v>30</v>
      </c>
      <c r="E111" s="10">
        <v>1092.52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s="11" customFormat="1" ht="15.75">
      <c r="A112" s="25" t="s">
        <v>156</v>
      </c>
      <c r="B112" s="8" t="s">
        <v>110</v>
      </c>
      <c r="C112" s="8" t="s">
        <v>70</v>
      </c>
      <c r="D112" s="8" t="s">
        <v>25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s="11" customFormat="1" ht="15.75">
      <c r="A113" s="25" t="s">
        <v>157</v>
      </c>
      <c r="B113" s="8" t="s">
        <v>67</v>
      </c>
      <c r="C113" s="8" t="s">
        <v>70</v>
      </c>
      <c r="D113" s="8" t="s">
        <v>12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s="11" customFormat="1" ht="15.75">
      <c r="A114" s="25" t="s">
        <v>158</v>
      </c>
      <c r="B114" s="8" t="s">
        <v>111</v>
      </c>
      <c r="C114" s="8" t="s">
        <v>76</v>
      </c>
      <c r="D114" s="28">
        <f>E111/E2</f>
        <v>0.21982736071148315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s="11" customFormat="1" ht="31.5">
      <c r="A115" s="25" t="s">
        <v>159</v>
      </c>
      <c r="B115" s="8" t="s">
        <v>109</v>
      </c>
      <c r="C115" s="8" t="s">
        <v>70</v>
      </c>
      <c r="D115" s="8" t="s">
        <v>31</v>
      </c>
      <c r="E115" s="10">
        <v>5921.48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s="11" customFormat="1" ht="15.75">
      <c r="A116" s="25" t="s">
        <v>160</v>
      </c>
      <c r="B116" s="8" t="s">
        <v>110</v>
      </c>
      <c r="C116" s="8" t="s">
        <v>70</v>
      </c>
      <c r="D116" s="8" t="s">
        <v>32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s="11" customFormat="1" ht="15.75">
      <c r="A117" s="25" t="s">
        <v>161</v>
      </c>
      <c r="B117" s="8" t="s">
        <v>67</v>
      </c>
      <c r="C117" s="8" t="s">
        <v>70</v>
      </c>
      <c r="D117" s="8" t="s">
        <v>12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s="11" customFormat="1" ht="15.75">
      <c r="A118" s="25" t="s">
        <v>162</v>
      </c>
      <c r="B118" s="8" t="s">
        <v>111</v>
      </c>
      <c r="C118" s="8" t="s">
        <v>76</v>
      </c>
      <c r="D118" s="28">
        <f>E115/E2</f>
        <v>1.1914686412201452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s="11" customFormat="1" ht="31.5">
      <c r="A119" s="25" t="s">
        <v>343</v>
      </c>
      <c r="B119" s="8" t="s">
        <v>109</v>
      </c>
      <c r="C119" s="8" t="s">
        <v>70</v>
      </c>
      <c r="D119" s="8" t="s">
        <v>3</v>
      </c>
      <c r="E119" s="10">
        <v>1530.57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s="11" customFormat="1" ht="15.75">
      <c r="A120" s="25" t="s">
        <v>344</v>
      </c>
      <c r="B120" s="8" t="s">
        <v>110</v>
      </c>
      <c r="C120" s="8" t="s">
        <v>70</v>
      </c>
      <c r="D120" s="8" t="s">
        <v>33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s="11" customFormat="1" ht="15.75">
      <c r="A121" s="25" t="s">
        <v>345</v>
      </c>
      <c r="B121" s="8" t="s">
        <v>67</v>
      </c>
      <c r="C121" s="8" t="s">
        <v>70</v>
      </c>
      <c r="D121" s="8" t="s">
        <v>12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s="11" customFormat="1" ht="15.75">
      <c r="A122" s="25" t="s">
        <v>346</v>
      </c>
      <c r="B122" s="8" t="s">
        <v>111</v>
      </c>
      <c r="C122" s="8" t="s">
        <v>76</v>
      </c>
      <c r="D122" s="28">
        <f>E119/E2</f>
        <v>0.30796796716231717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s="11" customFormat="1" ht="31.5">
      <c r="A123" s="25" t="s">
        <v>347</v>
      </c>
      <c r="B123" s="8" t="s">
        <v>109</v>
      </c>
      <c r="C123" s="8" t="s">
        <v>70</v>
      </c>
      <c r="D123" s="8" t="s">
        <v>2</v>
      </c>
      <c r="E123" s="10">
        <v>11738.45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s="11" customFormat="1" ht="15.75">
      <c r="A124" s="25" t="s">
        <v>348</v>
      </c>
      <c r="B124" s="8" t="s">
        <v>110</v>
      </c>
      <c r="C124" s="8" t="s">
        <v>70</v>
      </c>
      <c r="D124" s="8" t="s">
        <v>34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s="11" customFormat="1" ht="15.75">
      <c r="A125" s="25" t="s">
        <v>349</v>
      </c>
      <c r="B125" s="8" t="s">
        <v>67</v>
      </c>
      <c r="C125" s="8" t="s">
        <v>70</v>
      </c>
      <c r="D125" s="8" t="s">
        <v>12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s="11" customFormat="1" ht="15.75">
      <c r="A126" s="25" t="s">
        <v>350</v>
      </c>
      <c r="B126" s="8" t="s">
        <v>111</v>
      </c>
      <c r="C126" s="8" t="s">
        <v>76</v>
      </c>
      <c r="D126" s="28">
        <f>E123/E2</f>
        <v>2.3619086903157007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s="11" customFormat="1" ht="47.25">
      <c r="A127" s="25" t="s">
        <v>351</v>
      </c>
      <c r="B127" s="8" t="s">
        <v>109</v>
      </c>
      <c r="C127" s="8" t="s">
        <v>70</v>
      </c>
      <c r="D127" s="8" t="s">
        <v>35</v>
      </c>
      <c r="E127" s="10">
        <v>9004.82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s="11" customFormat="1" ht="15.75">
      <c r="A128" s="25" t="s">
        <v>352</v>
      </c>
      <c r="B128" s="8" t="s">
        <v>110</v>
      </c>
      <c r="C128" s="8" t="s">
        <v>70</v>
      </c>
      <c r="D128" s="8" t="s">
        <v>36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s="11" customFormat="1" ht="15.75">
      <c r="A129" s="25" t="s">
        <v>353</v>
      </c>
      <c r="B129" s="8" t="s">
        <v>67</v>
      </c>
      <c r="C129" s="8" t="s">
        <v>70</v>
      </c>
      <c r="D129" s="8" t="s">
        <v>12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s="11" customFormat="1" ht="15.75">
      <c r="A130" s="25" t="s">
        <v>354</v>
      </c>
      <c r="B130" s="8" t="s">
        <v>111</v>
      </c>
      <c r="C130" s="8" t="s">
        <v>76</v>
      </c>
      <c r="D130" s="28">
        <f>E127/E2</f>
        <v>1.8118714662266848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s="11" customFormat="1" ht="31.5">
      <c r="A131" s="25" t="s">
        <v>355</v>
      </c>
      <c r="B131" s="8" t="s">
        <v>109</v>
      </c>
      <c r="C131" s="8" t="s">
        <v>70</v>
      </c>
      <c r="D131" s="8" t="s">
        <v>37</v>
      </c>
      <c r="E131" s="10">
        <v>8463.74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s="11" customFormat="1" ht="15.75">
      <c r="A132" s="25" t="s">
        <v>356</v>
      </c>
      <c r="B132" s="8" t="s">
        <v>110</v>
      </c>
      <c r="C132" s="8" t="s">
        <v>70</v>
      </c>
      <c r="D132" s="8" t="s">
        <v>38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s="11" customFormat="1" ht="15.75">
      <c r="A133" s="25" t="s">
        <v>357</v>
      </c>
      <c r="B133" s="8" t="s">
        <v>67</v>
      </c>
      <c r="C133" s="8" t="s">
        <v>70</v>
      </c>
      <c r="D133" s="8" t="s">
        <v>12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s="11" customFormat="1" ht="15.75">
      <c r="A134" s="25" t="s">
        <v>358</v>
      </c>
      <c r="B134" s="8" t="s">
        <v>111</v>
      </c>
      <c r="C134" s="8" t="s">
        <v>76</v>
      </c>
      <c r="D134" s="28">
        <f>E131/E2</f>
        <v>1.7030000603633877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s="11" customFormat="1" ht="31.5">
      <c r="A135" s="25" t="s">
        <v>359</v>
      </c>
      <c r="B135" s="8" t="s">
        <v>109</v>
      </c>
      <c r="C135" s="8" t="s">
        <v>70</v>
      </c>
      <c r="D135" s="8" t="s">
        <v>39</v>
      </c>
      <c r="E135" s="10">
        <v>3679.51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s="11" customFormat="1" ht="15.75">
      <c r="A136" s="25" t="s">
        <v>360</v>
      </c>
      <c r="B136" s="8" t="s">
        <v>110</v>
      </c>
      <c r="C136" s="8" t="s">
        <v>70</v>
      </c>
      <c r="D136" s="8" t="s">
        <v>27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s="11" customFormat="1" ht="15.75">
      <c r="A137" s="25" t="s">
        <v>361</v>
      </c>
      <c r="B137" s="8" t="s">
        <v>67</v>
      </c>
      <c r="C137" s="8" t="s">
        <v>70</v>
      </c>
      <c r="D137" s="8" t="s">
        <v>12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s="11" customFormat="1" ht="15.75">
      <c r="A138" s="25" t="s">
        <v>362</v>
      </c>
      <c r="B138" s="8" t="s">
        <v>111</v>
      </c>
      <c r="C138" s="8" t="s">
        <v>76</v>
      </c>
      <c r="D138" s="28">
        <f>E135/E2</f>
        <v>0.7403589609448883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s="11" customFormat="1" ht="31.5">
      <c r="A139" s="25" t="s">
        <v>363</v>
      </c>
      <c r="B139" s="8" t="s">
        <v>109</v>
      </c>
      <c r="C139" s="8" t="s">
        <v>70</v>
      </c>
      <c r="D139" s="8" t="s">
        <v>40</v>
      </c>
      <c r="E139" s="10">
        <v>1791.59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s="11" customFormat="1" ht="15.75">
      <c r="A140" s="25" t="s">
        <v>364</v>
      </c>
      <c r="B140" s="8" t="s">
        <v>110</v>
      </c>
      <c r="C140" s="8" t="s">
        <v>70</v>
      </c>
      <c r="D140" s="8" t="s">
        <v>34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s="11" customFormat="1" ht="15.75">
      <c r="A141" s="25" t="s">
        <v>365</v>
      </c>
      <c r="B141" s="8" t="s">
        <v>67</v>
      </c>
      <c r="C141" s="8" t="s">
        <v>70</v>
      </c>
      <c r="D141" s="8" t="s">
        <v>12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s="11" customFormat="1" ht="15.75">
      <c r="A142" s="25" t="s">
        <v>366</v>
      </c>
      <c r="B142" s="8" t="s">
        <v>111</v>
      </c>
      <c r="C142" s="8" t="s">
        <v>76</v>
      </c>
      <c r="D142" s="28">
        <f>E139/E2</f>
        <v>0.3604881385943379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s="11" customFormat="1" ht="31.5">
      <c r="A143" s="25" t="s">
        <v>367</v>
      </c>
      <c r="B143" s="8" t="s">
        <v>109</v>
      </c>
      <c r="C143" s="8" t="s">
        <v>70</v>
      </c>
      <c r="D143" s="8" t="s">
        <v>282</v>
      </c>
      <c r="E143" s="10">
        <v>0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s="11" customFormat="1" ht="15.75">
      <c r="A144" s="25" t="s">
        <v>368</v>
      </c>
      <c r="B144" s="8" t="s">
        <v>110</v>
      </c>
      <c r="C144" s="8" t="s">
        <v>70</v>
      </c>
      <c r="D144" s="8" t="s">
        <v>38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s="11" customFormat="1" ht="15.75">
      <c r="A145" s="25" t="s">
        <v>369</v>
      </c>
      <c r="B145" s="8" t="s">
        <v>67</v>
      </c>
      <c r="C145" s="8" t="s">
        <v>70</v>
      </c>
      <c r="D145" s="8" t="s">
        <v>12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s="11" customFormat="1" ht="15.75">
      <c r="A146" s="25" t="s">
        <v>370</v>
      </c>
      <c r="B146" s="8" t="s">
        <v>111</v>
      </c>
      <c r="C146" s="8" t="s">
        <v>76</v>
      </c>
      <c r="D146" s="28">
        <f>E143/E2</f>
        <v>0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s="11" customFormat="1" ht="31.5">
      <c r="A147" s="25" t="s">
        <v>371</v>
      </c>
      <c r="B147" s="8" t="s">
        <v>109</v>
      </c>
      <c r="C147" s="8" t="s">
        <v>70</v>
      </c>
      <c r="D147" s="28" t="s">
        <v>281</v>
      </c>
      <c r="E147" s="10">
        <v>0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s="11" customFormat="1" ht="15.75">
      <c r="A148" s="25" t="s">
        <v>372</v>
      </c>
      <c r="B148" s="8" t="s">
        <v>110</v>
      </c>
      <c r="C148" s="8" t="s">
        <v>70</v>
      </c>
      <c r="D148" s="28" t="s">
        <v>34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s="11" customFormat="1" ht="15.75">
      <c r="A149" s="25" t="s">
        <v>373</v>
      </c>
      <c r="B149" s="8" t="s">
        <v>67</v>
      </c>
      <c r="C149" s="8" t="s">
        <v>70</v>
      </c>
      <c r="D149" s="28" t="s">
        <v>12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s="11" customFormat="1" ht="15.75">
      <c r="A150" s="25" t="s">
        <v>374</v>
      </c>
      <c r="B150" s="8" t="s">
        <v>111</v>
      </c>
      <c r="C150" s="8" t="s">
        <v>76</v>
      </c>
      <c r="D150" s="28">
        <f>E147/E2</f>
        <v>0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s="11" customFormat="1" ht="31.5">
      <c r="A151" s="25" t="s">
        <v>375</v>
      </c>
      <c r="B151" s="8" t="s">
        <v>109</v>
      </c>
      <c r="C151" s="8" t="s">
        <v>70</v>
      </c>
      <c r="D151" s="28" t="s">
        <v>283</v>
      </c>
      <c r="E151" s="10">
        <v>829.06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s="11" customFormat="1" ht="15.75">
      <c r="A152" s="25" t="s">
        <v>376</v>
      </c>
      <c r="B152" s="8" t="s">
        <v>110</v>
      </c>
      <c r="C152" s="8" t="s">
        <v>70</v>
      </c>
      <c r="D152" s="28" t="s">
        <v>27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s="11" customFormat="1" ht="15.75">
      <c r="A153" s="25" t="s">
        <v>377</v>
      </c>
      <c r="B153" s="8" t="s">
        <v>67</v>
      </c>
      <c r="C153" s="8" t="s">
        <v>70</v>
      </c>
      <c r="D153" s="28" t="s">
        <v>12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s="11" customFormat="1" ht="15.75">
      <c r="A154" s="25" t="s">
        <v>378</v>
      </c>
      <c r="B154" s="8" t="s">
        <v>111</v>
      </c>
      <c r="C154" s="8" t="s">
        <v>76</v>
      </c>
      <c r="D154" s="28">
        <f>E151/E2</f>
        <v>0.16681623372703677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s="11" customFormat="1" ht="31.5">
      <c r="A155" s="25" t="s">
        <v>379</v>
      </c>
      <c r="B155" s="8" t="s">
        <v>109</v>
      </c>
      <c r="C155" s="8" t="s">
        <v>70</v>
      </c>
      <c r="D155" s="28" t="s">
        <v>280</v>
      </c>
      <c r="E155" s="10">
        <v>975.57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s="11" customFormat="1" ht="15.75">
      <c r="A156" s="25" t="s">
        <v>380</v>
      </c>
      <c r="B156" s="8" t="s">
        <v>110</v>
      </c>
      <c r="C156" s="8" t="s">
        <v>70</v>
      </c>
      <c r="D156" s="28" t="s">
        <v>27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s="11" customFormat="1" ht="15.75">
      <c r="A157" s="25" t="s">
        <v>381</v>
      </c>
      <c r="B157" s="8" t="s">
        <v>67</v>
      </c>
      <c r="C157" s="8" t="s">
        <v>70</v>
      </c>
      <c r="D157" s="28" t="s">
        <v>12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s="11" customFormat="1" ht="15.75">
      <c r="A158" s="25" t="s">
        <v>382</v>
      </c>
      <c r="B158" s="8" t="s">
        <v>111</v>
      </c>
      <c r="C158" s="8" t="s">
        <v>76</v>
      </c>
      <c r="D158" s="28">
        <f>E155/E2</f>
        <v>0.19629570011469047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s="11" customFormat="1" ht="31.5">
      <c r="A159" s="25" t="s">
        <v>383</v>
      </c>
      <c r="B159" s="8" t="s">
        <v>109</v>
      </c>
      <c r="C159" s="8" t="s">
        <v>70</v>
      </c>
      <c r="D159" s="28" t="s">
        <v>304</v>
      </c>
      <c r="E159" s="10">
        <v>0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s="11" customFormat="1" ht="15.75">
      <c r="A160" s="25" t="s">
        <v>384</v>
      </c>
      <c r="B160" s="8" t="s">
        <v>110</v>
      </c>
      <c r="C160" s="8" t="s">
        <v>70</v>
      </c>
      <c r="D160" s="28" t="s">
        <v>27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s="11" customFormat="1" ht="15.75">
      <c r="A161" s="25" t="s">
        <v>385</v>
      </c>
      <c r="B161" s="8" t="s">
        <v>67</v>
      </c>
      <c r="C161" s="8" t="s">
        <v>70</v>
      </c>
      <c r="D161" s="28" t="s">
        <v>12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s="11" customFormat="1" ht="15.75">
      <c r="A162" s="25" t="s">
        <v>386</v>
      </c>
      <c r="B162" s="8" t="s">
        <v>111</v>
      </c>
      <c r="C162" s="8" t="s">
        <v>76</v>
      </c>
      <c r="D162" s="28">
        <v>3.64</v>
      </c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11" customFormat="1" ht="31.5">
      <c r="A163" s="25" t="s">
        <v>387</v>
      </c>
      <c r="B163" s="8" t="s">
        <v>109</v>
      </c>
      <c r="C163" s="8" t="s">
        <v>70</v>
      </c>
      <c r="D163" s="8" t="s">
        <v>277</v>
      </c>
      <c r="E163" s="10">
        <v>0</v>
      </c>
      <c r="F163" s="29"/>
      <c r="G163" s="3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s="11" customFormat="1" ht="15.75">
      <c r="A164" s="25" t="s">
        <v>388</v>
      </c>
      <c r="B164" s="8" t="s">
        <v>110</v>
      </c>
      <c r="C164" s="8" t="s">
        <v>70</v>
      </c>
      <c r="D164" s="8" t="s">
        <v>27</v>
      </c>
      <c r="E164" s="10"/>
      <c r="F164" s="31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s="11" customFormat="1" ht="15.75">
      <c r="A165" s="25" t="s">
        <v>389</v>
      </c>
      <c r="B165" s="8" t="s">
        <v>67</v>
      </c>
      <c r="C165" s="8" t="s">
        <v>70</v>
      </c>
      <c r="D165" s="8" t="s">
        <v>308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s="11" customFormat="1" ht="15.75">
      <c r="A166" s="25" t="s">
        <v>390</v>
      </c>
      <c r="B166" s="8" t="s">
        <v>111</v>
      </c>
      <c r="C166" s="8" t="s">
        <v>76</v>
      </c>
      <c r="D166" s="28">
        <v>0</v>
      </c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s="11" customFormat="1" ht="47.25">
      <c r="A167" s="21" t="s">
        <v>164</v>
      </c>
      <c r="B167" s="22" t="s">
        <v>107</v>
      </c>
      <c r="C167" s="22" t="s">
        <v>70</v>
      </c>
      <c r="D167" s="22" t="s">
        <v>41</v>
      </c>
      <c r="E167" s="23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s="11" customFormat="1" ht="15.75">
      <c r="A168" s="25" t="s">
        <v>165</v>
      </c>
      <c r="B168" s="8" t="s">
        <v>108</v>
      </c>
      <c r="C168" s="8" t="s">
        <v>76</v>
      </c>
      <c r="D168" s="8">
        <f>E169+E173+E177+E181+E185+E189+E193+E197+E201+E205+E209</f>
        <v>53571.409999999996</v>
      </c>
      <c r="E168" s="23"/>
      <c r="F168" s="10" t="s">
        <v>310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s="11" customFormat="1" ht="31.5">
      <c r="A169" s="25" t="s">
        <v>166</v>
      </c>
      <c r="B169" s="8" t="s">
        <v>109</v>
      </c>
      <c r="C169" s="8" t="s">
        <v>70</v>
      </c>
      <c r="D169" s="8" t="s">
        <v>42</v>
      </c>
      <c r="E169" s="10">
        <v>503.8</v>
      </c>
      <c r="F169" s="10">
        <v>1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s="11" customFormat="1" ht="15.75">
      <c r="A170" s="25" t="s">
        <v>167</v>
      </c>
      <c r="B170" s="8" t="s">
        <v>110</v>
      </c>
      <c r="C170" s="8" t="s">
        <v>70</v>
      </c>
      <c r="D170" s="8" t="s">
        <v>43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s="11" customFormat="1" ht="15.75">
      <c r="A171" s="25" t="s">
        <v>168</v>
      </c>
      <c r="B171" s="8" t="s">
        <v>67</v>
      </c>
      <c r="C171" s="8" t="s">
        <v>70</v>
      </c>
      <c r="D171" s="8" t="s">
        <v>22</v>
      </c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s="11" customFormat="1" ht="15.75">
      <c r="A172" s="25" t="s">
        <v>169</v>
      </c>
      <c r="B172" s="8" t="s">
        <v>111</v>
      </c>
      <c r="C172" s="8" t="s">
        <v>76</v>
      </c>
      <c r="D172" s="28">
        <v>251.9</v>
      </c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s="11" customFormat="1" ht="31.5">
      <c r="A173" s="25" t="s">
        <v>170</v>
      </c>
      <c r="B173" s="8" t="s">
        <v>109</v>
      </c>
      <c r="C173" s="8" t="s">
        <v>70</v>
      </c>
      <c r="D173" s="8" t="s">
        <v>309</v>
      </c>
      <c r="E173" s="10">
        <v>1061.55</v>
      </c>
      <c r="F173" s="10">
        <v>1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s="11" customFormat="1" ht="15.75">
      <c r="A174" s="25" t="s">
        <v>171</v>
      </c>
      <c r="B174" s="8" t="s">
        <v>110</v>
      </c>
      <c r="C174" s="8" t="s">
        <v>70</v>
      </c>
      <c r="D174" s="8" t="s">
        <v>43</v>
      </c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s="11" customFormat="1" ht="15.75">
      <c r="A175" s="25" t="s">
        <v>172</v>
      </c>
      <c r="B175" s="8" t="s">
        <v>67</v>
      </c>
      <c r="C175" s="8" t="s">
        <v>70</v>
      </c>
      <c r="D175" s="8" t="s">
        <v>22</v>
      </c>
      <c r="E175" s="23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s="11" customFormat="1" ht="15.75">
      <c r="A176" s="25" t="s">
        <v>173</v>
      </c>
      <c r="B176" s="8" t="s">
        <v>111</v>
      </c>
      <c r="C176" s="8" t="s">
        <v>76</v>
      </c>
      <c r="D176" s="28">
        <v>353.85</v>
      </c>
      <c r="E176" s="23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s="11" customFormat="1" ht="31.5">
      <c r="A177" s="25" t="s">
        <v>174</v>
      </c>
      <c r="B177" s="8" t="s">
        <v>109</v>
      </c>
      <c r="C177" s="8" t="s">
        <v>70</v>
      </c>
      <c r="D177" s="8" t="s">
        <v>44</v>
      </c>
      <c r="E177" s="10">
        <v>955.13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s="11" customFormat="1" ht="15.75">
      <c r="A178" s="25" t="s">
        <v>175</v>
      </c>
      <c r="B178" s="8" t="s">
        <v>110</v>
      </c>
      <c r="C178" s="8" t="s">
        <v>70</v>
      </c>
      <c r="D178" s="8" t="s">
        <v>27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11" customFormat="1" ht="15.75">
      <c r="A179" s="25" t="s">
        <v>176</v>
      </c>
      <c r="B179" s="8" t="s">
        <v>67</v>
      </c>
      <c r="C179" s="8" t="s">
        <v>70</v>
      </c>
      <c r="D179" s="8" t="s">
        <v>12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s="11" customFormat="1" ht="15.75">
      <c r="A180" s="25" t="s">
        <v>177</v>
      </c>
      <c r="B180" s="8" t="s">
        <v>111</v>
      </c>
      <c r="C180" s="8" t="s">
        <v>76</v>
      </c>
      <c r="D180" s="28">
        <f>E177/E2</f>
        <v>0.19218294130666613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s="11" customFormat="1" ht="31.5">
      <c r="A181" s="25" t="s">
        <v>178</v>
      </c>
      <c r="B181" s="8" t="s">
        <v>109</v>
      </c>
      <c r="C181" s="8" t="s">
        <v>70</v>
      </c>
      <c r="D181" s="8" t="s">
        <v>45</v>
      </c>
      <c r="E181" s="10">
        <v>0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11" customFormat="1" ht="15.75">
      <c r="A182" s="25" t="s">
        <v>179</v>
      </c>
      <c r="B182" s="8" t="s">
        <v>110</v>
      </c>
      <c r="C182" s="8" t="s">
        <v>70</v>
      </c>
      <c r="D182" s="8" t="s">
        <v>27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11" customFormat="1" ht="15.75">
      <c r="A183" s="25" t="s">
        <v>180</v>
      </c>
      <c r="B183" s="8" t="s">
        <v>67</v>
      </c>
      <c r="C183" s="8" t="s">
        <v>70</v>
      </c>
      <c r="D183" s="8" t="s">
        <v>12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s="11" customFormat="1" ht="15.75">
      <c r="A184" s="25" t="s">
        <v>181</v>
      </c>
      <c r="B184" s="8" t="s">
        <v>111</v>
      </c>
      <c r="C184" s="8" t="s">
        <v>76</v>
      </c>
      <c r="D184" s="28">
        <f>E181/E2</f>
        <v>0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11" customFormat="1" ht="31.5">
      <c r="A185" s="25" t="s">
        <v>182</v>
      </c>
      <c r="B185" s="8" t="s">
        <v>109</v>
      </c>
      <c r="C185" s="8" t="s">
        <v>70</v>
      </c>
      <c r="D185" s="8" t="s">
        <v>46</v>
      </c>
      <c r="E185" s="10">
        <f>288.89+11448.57+2947.72</f>
        <v>14685.179999999998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11" customFormat="1" ht="15.75">
      <c r="A186" s="25" t="s">
        <v>183</v>
      </c>
      <c r="B186" s="8" t="s">
        <v>110</v>
      </c>
      <c r="C186" s="8" t="s">
        <v>70</v>
      </c>
      <c r="D186" s="8" t="s">
        <v>27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s="11" customFormat="1" ht="15.75">
      <c r="A187" s="25" t="s">
        <v>185</v>
      </c>
      <c r="B187" s="8" t="s">
        <v>67</v>
      </c>
      <c r="C187" s="8" t="s">
        <v>70</v>
      </c>
      <c r="D187" s="8" t="s">
        <v>12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s="11" customFormat="1" ht="15.75">
      <c r="A188" s="25" t="s">
        <v>186</v>
      </c>
      <c r="B188" s="8" t="s">
        <v>111</v>
      </c>
      <c r="C188" s="8" t="s">
        <v>76</v>
      </c>
      <c r="D188" s="28">
        <f>E185/E2</f>
        <v>2.9548240407251654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s="11" customFormat="1" ht="31.5">
      <c r="A189" s="25" t="s">
        <v>187</v>
      </c>
      <c r="B189" s="8" t="s">
        <v>109</v>
      </c>
      <c r="C189" s="8" t="s">
        <v>70</v>
      </c>
      <c r="D189" s="8" t="s">
        <v>269</v>
      </c>
      <c r="E189" s="10">
        <f>288.89+331.85+4249.34</f>
        <v>4870.08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s="11" customFormat="1" ht="15.75">
      <c r="A190" s="25" t="s">
        <v>184</v>
      </c>
      <c r="B190" s="8" t="s">
        <v>110</v>
      </c>
      <c r="C190" s="8" t="s">
        <v>70</v>
      </c>
      <c r="D190" s="8" t="s">
        <v>27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11" customFormat="1" ht="15.75">
      <c r="A191" s="25" t="s">
        <v>188</v>
      </c>
      <c r="B191" s="8" t="s">
        <v>67</v>
      </c>
      <c r="C191" s="8" t="s">
        <v>70</v>
      </c>
      <c r="D191" s="8" t="s">
        <v>12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11" customFormat="1" ht="15.75">
      <c r="A192" s="25" t="s">
        <v>189</v>
      </c>
      <c r="B192" s="8" t="s">
        <v>111</v>
      </c>
      <c r="C192" s="8" t="s">
        <v>76</v>
      </c>
      <c r="D192" s="28">
        <f>E189/E2</f>
        <v>0.9799150888347855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s="11" customFormat="1" ht="31.5">
      <c r="A193" s="25" t="s">
        <v>190</v>
      </c>
      <c r="B193" s="8" t="s">
        <v>109</v>
      </c>
      <c r="C193" s="8" t="s">
        <v>70</v>
      </c>
      <c r="D193" s="28" t="s">
        <v>306</v>
      </c>
      <c r="E193" s="10">
        <f>3436.24+357.01+49.04+331.85+4382.86</f>
        <v>8557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11" customFormat="1" ht="15.75">
      <c r="A194" s="25" t="s">
        <v>191</v>
      </c>
      <c r="B194" s="8" t="s">
        <v>110</v>
      </c>
      <c r="C194" s="8" t="s">
        <v>70</v>
      </c>
      <c r="D194" s="28" t="s">
        <v>27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11" customFormat="1" ht="15.75">
      <c r="A195" s="25" t="s">
        <v>192</v>
      </c>
      <c r="B195" s="8" t="s">
        <v>67</v>
      </c>
      <c r="C195" s="8" t="s">
        <v>70</v>
      </c>
      <c r="D195" s="28" t="s">
        <v>12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s="11" customFormat="1" ht="15.75">
      <c r="A196" s="25" t="s">
        <v>193</v>
      </c>
      <c r="B196" s="8" t="s">
        <v>111</v>
      </c>
      <c r="C196" s="8" t="s">
        <v>76</v>
      </c>
      <c r="D196" s="28">
        <f>E193/E2</f>
        <v>1.7217650254532286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s="11" customFormat="1" ht="31.5">
      <c r="A197" s="25" t="s">
        <v>194</v>
      </c>
      <c r="B197" s="8" t="s">
        <v>109</v>
      </c>
      <c r="C197" s="8" t="s">
        <v>70</v>
      </c>
      <c r="D197" s="8" t="s">
        <v>47</v>
      </c>
      <c r="E197" s="10">
        <v>1797.09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11" customFormat="1" ht="15.75">
      <c r="A198" s="25" t="s">
        <v>195</v>
      </c>
      <c r="B198" s="8" t="s">
        <v>110</v>
      </c>
      <c r="C198" s="8" t="s">
        <v>70</v>
      </c>
      <c r="D198" s="8" t="s">
        <v>27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s="11" customFormat="1" ht="15.75">
      <c r="A199" s="25" t="s">
        <v>196</v>
      </c>
      <c r="B199" s="8" t="s">
        <v>67</v>
      </c>
      <c r="C199" s="8" t="s">
        <v>70</v>
      </c>
      <c r="D199" s="8" t="s">
        <v>12</v>
      </c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11" customFormat="1" ht="15.75">
      <c r="A200" s="25" t="s">
        <v>197</v>
      </c>
      <c r="B200" s="8" t="s">
        <v>111</v>
      </c>
      <c r="C200" s="8" t="s">
        <v>76</v>
      </c>
      <c r="D200" s="28">
        <f>E197/E2</f>
        <v>0.3615948007002153</v>
      </c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11" customFormat="1" ht="31.5">
      <c r="A201" s="25" t="s">
        <v>391</v>
      </c>
      <c r="B201" s="8" t="s">
        <v>109</v>
      </c>
      <c r="C201" s="8" t="s">
        <v>70</v>
      </c>
      <c r="D201" s="8" t="s">
        <v>48</v>
      </c>
      <c r="E201" s="10">
        <v>203.54</v>
      </c>
      <c r="F201" s="10" t="s">
        <v>278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11" customFormat="1" ht="15.75">
      <c r="A202" s="25" t="s">
        <v>392</v>
      </c>
      <c r="B202" s="8" t="s">
        <v>110</v>
      </c>
      <c r="C202" s="8" t="s">
        <v>70</v>
      </c>
      <c r="D202" s="8" t="s">
        <v>27</v>
      </c>
      <c r="E202" s="10"/>
      <c r="F202" s="10" t="s">
        <v>12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11" customFormat="1" ht="15.75">
      <c r="A203" s="25" t="s">
        <v>393</v>
      </c>
      <c r="B203" s="8" t="s">
        <v>67</v>
      </c>
      <c r="C203" s="8" t="s">
        <v>70</v>
      </c>
      <c r="D203" s="8" t="s">
        <v>12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11" customFormat="1" ht="15.75">
      <c r="A204" s="25" t="s">
        <v>394</v>
      </c>
      <c r="B204" s="8" t="s">
        <v>111</v>
      </c>
      <c r="C204" s="8" t="s">
        <v>76</v>
      </c>
      <c r="D204" s="28">
        <f>E201/E2</f>
        <v>0.04095454636914224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11" customFormat="1" ht="31.5">
      <c r="A205" s="25" t="s">
        <v>395</v>
      </c>
      <c r="B205" s="8" t="s">
        <v>109</v>
      </c>
      <c r="C205" s="8" t="s">
        <v>70</v>
      </c>
      <c r="D205" s="8" t="s">
        <v>49</v>
      </c>
      <c r="E205" s="10">
        <f>4322.4+68.13+3876.34</f>
        <v>8266.869999999999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11" customFormat="1" ht="15.75">
      <c r="A206" s="25" t="s">
        <v>396</v>
      </c>
      <c r="B206" s="8" t="s">
        <v>110</v>
      </c>
      <c r="C206" s="8" t="s">
        <v>70</v>
      </c>
      <c r="D206" s="8" t="s">
        <v>27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11" customFormat="1" ht="15.75">
      <c r="A207" s="25" t="s">
        <v>397</v>
      </c>
      <c r="B207" s="8" t="s">
        <v>67</v>
      </c>
      <c r="C207" s="8" t="s">
        <v>70</v>
      </c>
      <c r="D207" s="8" t="s">
        <v>12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11" customFormat="1" ht="15.75">
      <c r="A208" s="25" t="s">
        <v>398</v>
      </c>
      <c r="B208" s="8" t="s">
        <v>111</v>
      </c>
      <c r="C208" s="8" t="s">
        <v>76</v>
      </c>
      <c r="D208" s="28">
        <f>E205/E2</f>
        <v>1.6633875933117366</v>
      </c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11" customFormat="1" ht="31.5">
      <c r="A209" s="25" t="s">
        <v>399</v>
      </c>
      <c r="B209" s="8" t="s">
        <v>109</v>
      </c>
      <c r="C209" s="8" t="s">
        <v>70</v>
      </c>
      <c r="D209" s="28" t="s">
        <v>305</v>
      </c>
      <c r="E209" s="10">
        <v>12671.17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11" customFormat="1" ht="15.75">
      <c r="A210" s="25" t="s">
        <v>400</v>
      </c>
      <c r="B210" s="8" t="s">
        <v>110</v>
      </c>
      <c r="C210" s="8" t="s">
        <v>70</v>
      </c>
      <c r="D210" s="28" t="s">
        <v>27</v>
      </c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11" customFormat="1" ht="15.75">
      <c r="A211" s="25" t="s">
        <v>401</v>
      </c>
      <c r="B211" s="8" t="s">
        <v>67</v>
      </c>
      <c r="C211" s="8" t="s">
        <v>70</v>
      </c>
      <c r="D211" s="28" t="s">
        <v>12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11" customFormat="1" ht="15.75">
      <c r="A212" s="25" t="s">
        <v>402</v>
      </c>
      <c r="B212" s="8" t="s">
        <v>111</v>
      </c>
      <c r="C212" s="8" t="s">
        <v>76</v>
      </c>
      <c r="D212" s="28">
        <f>E209/E2</f>
        <v>2.5495824865691463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11" customFormat="1" ht="47.25">
      <c r="A213" s="21" t="s">
        <v>232</v>
      </c>
      <c r="B213" s="22" t="s">
        <v>107</v>
      </c>
      <c r="C213" s="22" t="s">
        <v>70</v>
      </c>
      <c r="D213" s="22" t="s">
        <v>50</v>
      </c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11" customFormat="1" ht="18.75">
      <c r="A214" s="25" t="s">
        <v>198</v>
      </c>
      <c r="B214" s="8" t="s">
        <v>108</v>
      </c>
      <c r="C214" s="8" t="s">
        <v>76</v>
      </c>
      <c r="D214" s="8">
        <f>E215+E219+E223+E227+E231+E235+E239+E243+E247+E251</f>
        <v>4737.72</v>
      </c>
      <c r="E214" s="10"/>
      <c r="F214" s="32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11" customFormat="1" ht="31.5">
      <c r="A215" s="25" t="s">
        <v>199</v>
      </c>
      <c r="B215" s="8" t="s">
        <v>109</v>
      </c>
      <c r="C215" s="8" t="s">
        <v>70</v>
      </c>
      <c r="D215" s="8" t="s">
        <v>51</v>
      </c>
      <c r="E215" s="10">
        <v>0</v>
      </c>
      <c r="F215" s="10" t="s">
        <v>307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11" customFormat="1" ht="15.75">
      <c r="A216" s="25" t="s">
        <v>228</v>
      </c>
      <c r="B216" s="8" t="s">
        <v>110</v>
      </c>
      <c r="C216" s="8" t="s">
        <v>70</v>
      </c>
      <c r="D216" s="8" t="s">
        <v>27</v>
      </c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s="11" customFormat="1" ht="15.75">
      <c r="A217" s="25" t="s">
        <v>200</v>
      </c>
      <c r="B217" s="8" t="s">
        <v>67</v>
      </c>
      <c r="C217" s="8" t="s">
        <v>70</v>
      </c>
      <c r="D217" s="8" t="s">
        <v>12</v>
      </c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s="11" customFormat="1" ht="15.75">
      <c r="A218" s="25" t="s">
        <v>201</v>
      </c>
      <c r="B218" s="8" t="s">
        <v>111</v>
      </c>
      <c r="C218" s="8" t="s">
        <v>76</v>
      </c>
      <c r="D218" s="8">
        <v>0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s="11" customFormat="1" ht="31.5">
      <c r="A219" s="25" t="s">
        <v>202</v>
      </c>
      <c r="B219" s="8" t="s">
        <v>109</v>
      </c>
      <c r="C219" s="8" t="s">
        <v>70</v>
      </c>
      <c r="D219" s="8" t="s">
        <v>53</v>
      </c>
      <c r="E219" s="10">
        <v>0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s="11" customFormat="1" ht="15.75">
      <c r="A220" s="25" t="s">
        <v>203</v>
      </c>
      <c r="B220" s="8" t="s">
        <v>110</v>
      </c>
      <c r="C220" s="8" t="s">
        <v>70</v>
      </c>
      <c r="D220" s="8" t="s">
        <v>27</v>
      </c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11" customFormat="1" ht="15.75">
      <c r="A221" s="25" t="s">
        <v>204</v>
      </c>
      <c r="B221" s="8" t="s">
        <v>67</v>
      </c>
      <c r="C221" s="8" t="s">
        <v>70</v>
      </c>
      <c r="D221" s="8" t="s">
        <v>12</v>
      </c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11" customFormat="1" ht="15.75">
      <c r="A222" s="25" t="s">
        <v>205</v>
      </c>
      <c r="B222" s="8" t="s">
        <v>111</v>
      </c>
      <c r="C222" s="8" t="s">
        <v>76</v>
      </c>
      <c r="D222" s="28">
        <f>E219/E2</f>
        <v>0</v>
      </c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s="11" customFormat="1" ht="31.5">
      <c r="A223" s="25" t="s">
        <v>206</v>
      </c>
      <c r="B223" s="8" t="s">
        <v>109</v>
      </c>
      <c r="C223" s="8" t="s">
        <v>70</v>
      </c>
      <c r="D223" s="8" t="s">
        <v>52</v>
      </c>
      <c r="E223" s="10">
        <v>0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11" customFormat="1" ht="15.75">
      <c r="A224" s="25" t="s">
        <v>207</v>
      </c>
      <c r="B224" s="8" t="s">
        <v>110</v>
      </c>
      <c r="C224" s="8" t="s">
        <v>70</v>
      </c>
      <c r="D224" s="8" t="s">
        <v>27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11" customFormat="1" ht="15.75">
      <c r="A225" s="25" t="s">
        <v>208</v>
      </c>
      <c r="B225" s="8" t="s">
        <v>67</v>
      </c>
      <c r="C225" s="8" t="s">
        <v>70</v>
      </c>
      <c r="D225" s="8" t="s">
        <v>12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11" customFormat="1" ht="15.75">
      <c r="A226" s="25" t="s">
        <v>209</v>
      </c>
      <c r="B226" s="8" t="s">
        <v>111</v>
      </c>
      <c r="C226" s="8" t="s">
        <v>76</v>
      </c>
      <c r="D226" s="8">
        <v>0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11" customFormat="1" ht="31.5">
      <c r="A227" s="25" t="s">
        <v>210</v>
      </c>
      <c r="B227" s="8" t="s">
        <v>109</v>
      </c>
      <c r="C227" s="8" t="s">
        <v>70</v>
      </c>
      <c r="D227" s="8" t="s">
        <v>233</v>
      </c>
      <c r="E227" s="10">
        <v>0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11" customFormat="1" ht="15.75">
      <c r="A228" s="25" t="s">
        <v>211</v>
      </c>
      <c r="B228" s="8" t="s">
        <v>110</v>
      </c>
      <c r="C228" s="8" t="s">
        <v>70</v>
      </c>
      <c r="D228" s="8" t="s">
        <v>27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11" customFormat="1" ht="15.75">
      <c r="A229" s="25" t="s">
        <v>212</v>
      </c>
      <c r="B229" s="8" t="s">
        <v>67</v>
      </c>
      <c r="C229" s="8" t="s">
        <v>70</v>
      </c>
      <c r="D229" s="8" t="s">
        <v>12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11" customFormat="1" ht="15.75">
      <c r="A230" s="25" t="s">
        <v>213</v>
      </c>
      <c r="B230" s="8" t="s">
        <v>111</v>
      </c>
      <c r="C230" s="8" t="s">
        <v>76</v>
      </c>
      <c r="D230" s="8">
        <v>0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11" customFormat="1" ht="31.5">
      <c r="A231" s="25" t="s">
        <v>214</v>
      </c>
      <c r="B231" s="8" t="s">
        <v>109</v>
      </c>
      <c r="C231" s="8" t="s">
        <v>70</v>
      </c>
      <c r="D231" s="8" t="s">
        <v>284</v>
      </c>
      <c r="E231" s="10">
        <f>3973.23</f>
        <v>3973.23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11" customFormat="1" ht="15.75">
      <c r="A232" s="25" t="s">
        <v>215</v>
      </c>
      <c r="B232" s="8" t="s">
        <v>110</v>
      </c>
      <c r="C232" s="8" t="s">
        <v>70</v>
      </c>
      <c r="D232" s="8" t="s">
        <v>27</v>
      </c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11" customFormat="1" ht="15.75">
      <c r="A233" s="25" t="s">
        <v>216</v>
      </c>
      <c r="B233" s="8" t="s">
        <v>67</v>
      </c>
      <c r="C233" s="8" t="s">
        <v>70</v>
      </c>
      <c r="D233" s="8" t="s">
        <v>12</v>
      </c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11" customFormat="1" ht="15.75">
      <c r="A234" s="25" t="s">
        <v>217</v>
      </c>
      <c r="B234" s="8" t="s">
        <v>111</v>
      </c>
      <c r="C234" s="8" t="s">
        <v>76</v>
      </c>
      <c r="D234" s="28">
        <f>E231/E2</f>
        <v>0.7994587416245801</v>
      </c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s="11" customFormat="1" ht="31.5">
      <c r="A235" s="25" t="s">
        <v>218</v>
      </c>
      <c r="B235" s="8" t="s">
        <v>109</v>
      </c>
      <c r="C235" s="8" t="s">
        <v>70</v>
      </c>
      <c r="D235" s="8" t="s">
        <v>1</v>
      </c>
      <c r="E235" s="10">
        <v>764.49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s="11" customFormat="1" ht="15.75">
      <c r="A236" s="25" t="s">
        <v>219</v>
      </c>
      <c r="B236" s="8" t="s">
        <v>110</v>
      </c>
      <c r="C236" s="8" t="s">
        <v>70</v>
      </c>
      <c r="D236" s="8" t="s">
        <v>27</v>
      </c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s="11" customFormat="1" ht="15.75">
      <c r="A237" s="25" t="s">
        <v>220</v>
      </c>
      <c r="B237" s="8" t="s">
        <v>67</v>
      </c>
      <c r="C237" s="8" t="s">
        <v>70</v>
      </c>
      <c r="D237" s="8" t="s">
        <v>12</v>
      </c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s="11" customFormat="1" ht="15.75">
      <c r="A238" s="25" t="s">
        <v>221</v>
      </c>
      <c r="B238" s="8" t="s">
        <v>111</v>
      </c>
      <c r="C238" s="8" t="s">
        <v>76</v>
      </c>
      <c r="D238" s="28">
        <f>E235/E2</f>
        <v>0.1538240206040363</v>
      </c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s="11" customFormat="1" ht="31.5">
      <c r="A239" s="25" t="s">
        <v>222</v>
      </c>
      <c r="B239" s="8" t="s">
        <v>109</v>
      </c>
      <c r="C239" s="8" t="s">
        <v>70</v>
      </c>
      <c r="D239" s="8" t="s">
        <v>0</v>
      </c>
      <c r="E239" s="10">
        <v>0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s="11" customFormat="1" ht="15.75">
      <c r="A240" s="25" t="s">
        <v>223</v>
      </c>
      <c r="B240" s="8" t="s">
        <v>110</v>
      </c>
      <c r="C240" s="8" t="s">
        <v>70</v>
      </c>
      <c r="D240" s="8" t="s">
        <v>27</v>
      </c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s="11" customFormat="1" ht="15.75">
      <c r="A241" s="25" t="s">
        <v>224</v>
      </c>
      <c r="B241" s="8" t="s">
        <v>67</v>
      </c>
      <c r="C241" s="8" t="s">
        <v>70</v>
      </c>
      <c r="D241" s="8" t="s">
        <v>12</v>
      </c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11" customFormat="1" ht="15.75">
      <c r="A242" s="25" t="s">
        <v>225</v>
      </c>
      <c r="B242" s="8" t="s">
        <v>111</v>
      </c>
      <c r="C242" s="8" t="s">
        <v>76</v>
      </c>
      <c r="D242" s="28">
        <f>E239/E2</f>
        <v>0</v>
      </c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s="11" customFormat="1" ht="31.5">
      <c r="A243" s="25" t="s">
        <v>227</v>
      </c>
      <c r="B243" s="8" t="s">
        <v>109</v>
      </c>
      <c r="C243" s="8" t="s">
        <v>70</v>
      </c>
      <c r="D243" s="8" t="s">
        <v>54</v>
      </c>
      <c r="E243" s="10">
        <v>0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s="11" customFormat="1" ht="15.75">
      <c r="A244" s="25" t="s">
        <v>229</v>
      </c>
      <c r="B244" s="8" t="s">
        <v>110</v>
      </c>
      <c r="C244" s="8" t="s">
        <v>70</v>
      </c>
      <c r="D244" s="8" t="s">
        <v>27</v>
      </c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11" customFormat="1" ht="15.75">
      <c r="A245" s="25" t="s">
        <v>230</v>
      </c>
      <c r="B245" s="8" t="s">
        <v>67</v>
      </c>
      <c r="C245" s="8" t="s">
        <v>70</v>
      </c>
      <c r="D245" s="8" t="s">
        <v>12</v>
      </c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11" customFormat="1" ht="15.75">
      <c r="A246" s="25" t="s">
        <v>231</v>
      </c>
      <c r="B246" s="8" t="s">
        <v>111</v>
      </c>
      <c r="C246" s="8" t="s">
        <v>76</v>
      </c>
      <c r="D246" s="28">
        <f>E243/E2</f>
        <v>0</v>
      </c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11" customFormat="1" ht="31.5">
      <c r="A247" s="25" t="s">
        <v>234</v>
      </c>
      <c r="B247" s="8" t="s">
        <v>109</v>
      </c>
      <c r="C247" s="8" t="s">
        <v>70</v>
      </c>
      <c r="D247" s="8" t="s">
        <v>55</v>
      </c>
      <c r="E247" s="10">
        <v>0</v>
      </c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11" customFormat="1" ht="15.75">
      <c r="A248" s="25" t="s">
        <v>235</v>
      </c>
      <c r="B248" s="8" t="s">
        <v>110</v>
      </c>
      <c r="C248" s="8" t="s">
        <v>70</v>
      </c>
      <c r="D248" s="8" t="s">
        <v>27</v>
      </c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11" customFormat="1" ht="15.75">
      <c r="A249" s="25" t="s">
        <v>236</v>
      </c>
      <c r="B249" s="8" t="s">
        <v>67</v>
      </c>
      <c r="C249" s="8" t="s">
        <v>70</v>
      </c>
      <c r="D249" s="8" t="s">
        <v>12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11" customFormat="1" ht="15.75">
      <c r="A250" s="25" t="s">
        <v>237</v>
      </c>
      <c r="B250" s="8" t="s">
        <v>111</v>
      </c>
      <c r="C250" s="8" t="s">
        <v>76</v>
      </c>
      <c r="D250" s="28">
        <f>E247/E2</f>
        <v>0</v>
      </c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11" customFormat="1" ht="31.5">
      <c r="A251" s="25" t="s">
        <v>299</v>
      </c>
      <c r="B251" s="8" t="s">
        <v>109</v>
      </c>
      <c r="C251" s="8" t="s">
        <v>70</v>
      </c>
      <c r="D251" s="8" t="s">
        <v>56</v>
      </c>
      <c r="E251" s="10">
        <v>0</v>
      </c>
      <c r="F251" s="10" t="s">
        <v>279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11" customFormat="1" ht="15.75">
      <c r="A252" s="25" t="s">
        <v>300</v>
      </c>
      <c r="B252" s="8" t="s">
        <v>110</v>
      </c>
      <c r="C252" s="8" t="s">
        <v>70</v>
      </c>
      <c r="D252" s="8" t="s">
        <v>27</v>
      </c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11" customFormat="1" ht="15.75">
      <c r="A253" s="25" t="s">
        <v>301</v>
      </c>
      <c r="B253" s="8" t="s">
        <v>67</v>
      </c>
      <c r="C253" s="8" t="s">
        <v>70</v>
      </c>
      <c r="D253" s="8" t="s">
        <v>270</v>
      </c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11" customFormat="1" ht="15.75">
      <c r="A254" s="25" t="s">
        <v>302</v>
      </c>
      <c r="B254" s="8" t="s">
        <v>111</v>
      </c>
      <c r="C254" s="8" t="s">
        <v>76</v>
      </c>
      <c r="D254" s="28">
        <f>E251/E2</f>
        <v>0</v>
      </c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11" customFormat="1" ht="15.75">
      <c r="A255" s="25"/>
      <c r="B255" s="22" t="s">
        <v>226</v>
      </c>
      <c r="C255" s="8" t="s">
        <v>76</v>
      </c>
      <c r="D255" s="33">
        <f>SUM(D90,D28,D34,D60,D66,D72,D78,D84,D100,D110,D168,D214)</f>
        <v>339037.7839999999</v>
      </c>
      <c r="E255" s="10"/>
      <c r="F255" s="10"/>
      <c r="G255" s="10"/>
      <c r="H255" s="69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4" ht="15.75">
      <c r="A256" s="72" t="s">
        <v>238</v>
      </c>
      <c r="B256" s="72"/>
      <c r="C256" s="72"/>
      <c r="D256" s="72"/>
    </row>
    <row r="257" spans="1:4" s="3" customFormat="1" ht="15.75">
      <c r="A257" s="6" t="s">
        <v>239</v>
      </c>
      <c r="B257" s="7" t="s">
        <v>240</v>
      </c>
      <c r="C257" s="7" t="s">
        <v>241</v>
      </c>
      <c r="D257" s="7">
        <v>4</v>
      </c>
    </row>
    <row r="258" spans="1:4" s="3" customFormat="1" ht="15.75">
      <c r="A258" s="6" t="s">
        <v>242</v>
      </c>
      <c r="B258" s="7" t="s">
        <v>243</v>
      </c>
      <c r="C258" s="7" t="s">
        <v>241</v>
      </c>
      <c r="D258" s="7">
        <v>2</v>
      </c>
    </row>
    <row r="259" spans="1:4" s="3" customFormat="1" ht="15.75">
      <c r="A259" s="6" t="s">
        <v>244</v>
      </c>
      <c r="B259" s="7" t="s">
        <v>245</v>
      </c>
      <c r="C259" s="7" t="s">
        <v>241</v>
      </c>
      <c r="D259" s="7">
        <v>2</v>
      </c>
    </row>
    <row r="260" spans="1:4" s="3" customFormat="1" ht="15.75">
      <c r="A260" s="6" t="s">
        <v>246</v>
      </c>
      <c r="B260" s="7" t="s">
        <v>247</v>
      </c>
      <c r="C260" s="7" t="s">
        <v>76</v>
      </c>
      <c r="D260" s="7">
        <v>-70067.14</v>
      </c>
    </row>
    <row r="261" spans="1:4" s="3" customFormat="1" ht="15.75">
      <c r="A261" s="72" t="s">
        <v>248</v>
      </c>
      <c r="B261" s="72"/>
      <c r="C261" s="72"/>
      <c r="D261" s="72"/>
    </row>
    <row r="262" spans="1:4" s="3" customFormat="1" ht="15.75">
      <c r="A262" s="6" t="s">
        <v>249</v>
      </c>
      <c r="B262" s="7" t="s">
        <v>75</v>
      </c>
      <c r="C262" s="7" t="s">
        <v>76</v>
      </c>
      <c r="D262" s="7">
        <v>0</v>
      </c>
    </row>
    <row r="263" spans="1:4" s="3" customFormat="1" ht="15.75">
      <c r="A263" s="6" t="s">
        <v>250</v>
      </c>
      <c r="B263" s="7" t="s">
        <v>77</v>
      </c>
      <c r="C263" s="7" t="s">
        <v>76</v>
      </c>
      <c r="D263" s="7">
        <v>0</v>
      </c>
    </row>
    <row r="264" spans="1:4" s="3" customFormat="1" ht="15.75">
      <c r="A264" s="6" t="s">
        <v>251</v>
      </c>
      <c r="B264" s="7" t="s">
        <v>79</v>
      </c>
      <c r="C264" s="7" t="s">
        <v>76</v>
      </c>
      <c r="D264" s="7">
        <v>0</v>
      </c>
    </row>
    <row r="265" spans="1:4" s="3" customFormat="1" ht="15.75">
      <c r="A265" s="6" t="s">
        <v>252</v>
      </c>
      <c r="B265" s="7" t="s">
        <v>102</v>
      </c>
      <c r="C265" s="7" t="s">
        <v>76</v>
      </c>
      <c r="D265" s="7">
        <v>0</v>
      </c>
    </row>
    <row r="266" spans="1:4" s="3" customFormat="1" ht="15.75">
      <c r="A266" s="6" t="s">
        <v>253</v>
      </c>
      <c r="B266" s="7" t="s">
        <v>254</v>
      </c>
      <c r="C266" s="7" t="s">
        <v>76</v>
      </c>
      <c r="D266" s="7">
        <v>0</v>
      </c>
    </row>
    <row r="267" spans="1:4" s="3" customFormat="1" ht="15.75">
      <c r="A267" s="6" t="s">
        <v>255</v>
      </c>
      <c r="B267" s="7" t="s">
        <v>104</v>
      </c>
      <c r="C267" s="7" t="s">
        <v>76</v>
      </c>
      <c r="D267" s="7">
        <v>0</v>
      </c>
    </row>
    <row r="268" spans="1:4" s="3" customFormat="1" ht="15.75">
      <c r="A268" s="72" t="s">
        <v>256</v>
      </c>
      <c r="B268" s="72"/>
      <c r="C268" s="72"/>
      <c r="D268" s="72"/>
    </row>
    <row r="269" spans="1:4" s="3" customFormat="1" ht="15.75">
      <c r="A269" s="6" t="s">
        <v>257</v>
      </c>
      <c r="B269" s="7" t="s">
        <v>240</v>
      </c>
      <c r="C269" s="7" t="s">
        <v>241</v>
      </c>
      <c r="D269" s="7">
        <v>0</v>
      </c>
    </row>
    <row r="270" spans="1:4" s="3" customFormat="1" ht="15.75">
      <c r="A270" s="6" t="s">
        <v>258</v>
      </c>
      <c r="B270" s="7" t="s">
        <v>243</v>
      </c>
      <c r="C270" s="7" t="s">
        <v>241</v>
      </c>
      <c r="D270" s="7">
        <v>0</v>
      </c>
    </row>
    <row r="271" spans="1:4" s="3" customFormat="1" ht="15.75">
      <c r="A271" s="6" t="s">
        <v>259</v>
      </c>
      <c r="B271" s="7" t="s">
        <v>260</v>
      </c>
      <c r="C271" s="7" t="s">
        <v>241</v>
      </c>
      <c r="D271" s="7">
        <v>0</v>
      </c>
    </row>
    <row r="272" spans="1:4" s="3" customFormat="1" ht="15.75">
      <c r="A272" s="6" t="s">
        <v>261</v>
      </c>
      <c r="B272" s="7" t="s">
        <v>247</v>
      </c>
      <c r="C272" s="7" t="s">
        <v>76</v>
      </c>
      <c r="D272" s="7">
        <v>0</v>
      </c>
    </row>
    <row r="273" spans="1:5" s="3" customFormat="1" ht="15.75">
      <c r="A273" s="72" t="s">
        <v>262</v>
      </c>
      <c r="B273" s="72"/>
      <c r="C273" s="72"/>
      <c r="D273" s="72"/>
      <c r="E273" s="2"/>
    </row>
    <row r="274" spans="1:5" s="3" customFormat="1" ht="15.75">
      <c r="A274" s="6" t="s">
        <v>263</v>
      </c>
      <c r="B274" s="7" t="s">
        <v>264</v>
      </c>
      <c r="C274" s="7" t="s">
        <v>241</v>
      </c>
      <c r="D274" s="7">
        <v>10</v>
      </c>
      <c r="E274" s="34"/>
    </row>
    <row r="275" spans="1:5" s="3" customFormat="1" ht="15.75">
      <c r="A275" s="6" t="s">
        <v>265</v>
      </c>
      <c r="B275" s="7" t="s">
        <v>266</v>
      </c>
      <c r="C275" s="7" t="s">
        <v>241</v>
      </c>
      <c r="D275" s="7">
        <v>10</v>
      </c>
      <c r="E275" s="2"/>
    </row>
    <row r="276" spans="1:5" s="3" customFormat="1" ht="31.5">
      <c r="A276" s="6" t="s">
        <v>267</v>
      </c>
      <c r="B276" s="7" t="s">
        <v>268</v>
      </c>
      <c r="C276" s="7" t="s">
        <v>76</v>
      </c>
      <c r="D276" s="7">
        <v>79210.8</v>
      </c>
      <c r="E276" s="2"/>
    </row>
    <row r="279" spans="1:5" s="3" customFormat="1" ht="15.75">
      <c r="A279" s="70" t="s">
        <v>403</v>
      </c>
      <c r="B279" s="70"/>
      <c r="C279" s="70"/>
      <c r="D279" s="41" t="s">
        <v>404</v>
      </c>
      <c r="E279" s="2"/>
    </row>
  </sheetData>
  <sheetProtection/>
  <mergeCells count="9">
    <mergeCell ref="A279:C279"/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9"/>
  <sheetViews>
    <sheetView zoomScale="80" zoomScaleNormal="80" zoomScalePageLayoutView="0" workbookViewId="0" topLeftCell="A230">
      <selection activeCell="E252" sqref="E252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30.28125" style="2" customWidth="1"/>
    <col min="4" max="4" width="65.7109375" style="2" customWidth="1"/>
    <col min="5" max="5" width="18.7109375" style="2" customWidth="1"/>
    <col min="6" max="6" width="17.8515625" style="2" customWidth="1"/>
    <col min="7" max="22" width="9.140625" style="2" customWidth="1"/>
    <col min="23" max="16384" width="9.140625" style="3" customWidth="1"/>
  </cols>
  <sheetData>
    <row r="1" ht="15.75">
      <c r="E1" s="2" t="s">
        <v>272</v>
      </c>
    </row>
    <row r="2" spans="1:22" s="5" customFormat="1" ht="33.75" customHeight="1">
      <c r="A2" s="73" t="s">
        <v>408</v>
      </c>
      <c r="B2" s="73"/>
      <c r="C2" s="73"/>
      <c r="D2" s="73"/>
      <c r="E2" s="4">
        <v>4969.9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65</v>
      </c>
      <c r="B4" s="7" t="s">
        <v>66</v>
      </c>
      <c r="C4" s="7" t="s">
        <v>67</v>
      </c>
      <c r="D4" s="7" t="s">
        <v>68</v>
      </c>
    </row>
    <row r="5" spans="1:4" ht="15.75">
      <c r="A5" s="6" t="s">
        <v>71</v>
      </c>
      <c r="B5" s="7" t="s">
        <v>69</v>
      </c>
      <c r="C5" s="7" t="s">
        <v>70</v>
      </c>
      <c r="D5" s="8" t="s">
        <v>405</v>
      </c>
    </row>
    <row r="6" spans="1:4" ht="15.75">
      <c r="A6" s="6" t="s">
        <v>72</v>
      </c>
      <c r="B6" s="7" t="s">
        <v>73</v>
      </c>
      <c r="C6" s="7" t="s">
        <v>70</v>
      </c>
      <c r="D6" s="8" t="s">
        <v>271</v>
      </c>
    </row>
    <row r="7" spans="1:4" ht="15.75">
      <c r="A7" s="6" t="s">
        <v>59</v>
      </c>
      <c r="B7" s="7" t="s">
        <v>74</v>
      </c>
      <c r="C7" s="7" t="s">
        <v>70</v>
      </c>
      <c r="D7" s="8" t="s">
        <v>409</v>
      </c>
    </row>
    <row r="8" spans="1:22" s="55" customFormat="1" ht="42.75" customHeight="1">
      <c r="A8" s="75" t="s">
        <v>106</v>
      </c>
      <c r="B8" s="75"/>
      <c r="C8" s="75"/>
      <c r="D8" s="75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1:22" s="55" customFormat="1" ht="15.75">
      <c r="A9" s="51" t="s">
        <v>60</v>
      </c>
      <c r="B9" s="52" t="s">
        <v>75</v>
      </c>
      <c r="C9" s="52" t="s">
        <v>76</v>
      </c>
      <c r="D9" s="52">
        <v>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2" s="55" customFormat="1" ht="31.5">
      <c r="A10" s="51" t="s">
        <v>61</v>
      </c>
      <c r="B10" s="52" t="s">
        <v>77</v>
      </c>
      <c r="C10" s="52" t="s">
        <v>76</v>
      </c>
      <c r="D10" s="52">
        <v>85.08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 s="55" customFormat="1" ht="15.75">
      <c r="A11" s="51" t="s">
        <v>78</v>
      </c>
      <c r="B11" s="52" t="s">
        <v>79</v>
      </c>
      <c r="C11" s="52" t="s">
        <v>76</v>
      </c>
      <c r="D11" s="52">
        <v>116045.4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2" s="55" customFormat="1" ht="31.5">
      <c r="A12" s="51" t="s">
        <v>80</v>
      </c>
      <c r="B12" s="52" t="s">
        <v>81</v>
      </c>
      <c r="C12" s="52" t="s">
        <v>76</v>
      </c>
      <c r="D12" s="53">
        <f>D13+D14+D15</f>
        <v>268683.33739435504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s="55" customFormat="1" ht="15.75">
      <c r="A13" s="51" t="s">
        <v>97</v>
      </c>
      <c r="B13" s="56" t="s">
        <v>82</v>
      </c>
      <c r="C13" s="52" t="s">
        <v>76</v>
      </c>
      <c r="D13" s="53">
        <f>'[1]ук(2016)'!$AL$123</f>
        <v>152753.41785194405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s="55" customFormat="1" ht="15.75">
      <c r="A14" s="51" t="s">
        <v>98</v>
      </c>
      <c r="B14" s="56" t="s">
        <v>83</v>
      </c>
      <c r="C14" s="52" t="s">
        <v>76</v>
      </c>
      <c r="D14" s="53">
        <f>'[1]ук(2016)'!$AL$122</f>
        <v>91995.765784611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s="55" customFormat="1" ht="15.75">
      <c r="A15" s="51" t="s">
        <v>99</v>
      </c>
      <c r="B15" s="56" t="s">
        <v>84</v>
      </c>
      <c r="C15" s="52" t="s">
        <v>76</v>
      </c>
      <c r="D15" s="57">
        <f>'[1]ук(2016)'!$AL$124</f>
        <v>23934.153757800002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s="55" customFormat="1" ht="15.75">
      <c r="A16" s="56" t="s">
        <v>85</v>
      </c>
      <c r="B16" s="56" t="s">
        <v>86</v>
      </c>
      <c r="C16" s="56" t="s">
        <v>76</v>
      </c>
      <c r="D16" s="56">
        <v>219919.31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s="55" customFormat="1" ht="31.5">
      <c r="A17" s="56" t="s">
        <v>62</v>
      </c>
      <c r="B17" s="56" t="s">
        <v>100</v>
      </c>
      <c r="C17" s="56" t="s">
        <v>76</v>
      </c>
      <c r="D17" s="56">
        <f>D16</f>
        <v>219919.31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s="55" customFormat="1" ht="31.5">
      <c r="A18" s="56" t="s">
        <v>87</v>
      </c>
      <c r="B18" s="56" t="s">
        <v>101</v>
      </c>
      <c r="C18" s="56" t="s">
        <v>76</v>
      </c>
      <c r="D18" s="56">
        <v>0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s="55" customFormat="1" ht="15.75">
      <c r="A19" s="56" t="s">
        <v>63</v>
      </c>
      <c r="B19" s="56" t="s">
        <v>88</v>
      </c>
      <c r="C19" s="56" t="s">
        <v>76</v>
      </c>
      <c r="D19" s="56">
        <v>0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s="55" customFormat="1" ht="15.75">
      <c r="A20" s="56" t="s">
        <v>64</v>
      </c>
      <c r="B20" s="56" t="s">
        <v>89</v>
      </c>
      <c r="C20" s="56" t="s">
        <v>76</v>
      </c>
      <c r="D20" s="56">
        <v>0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22" s="55" customFormat="1" ht="15.75">
      <c r="A21" s="56" t="s">
        <v>90</v>
      </c>
      <c r="B21" s="56" t="s">
        <v>91</v>
      </c>
      <c r="C21" s="56" t="s">
        <v>76</v>
      </c>
      <c r="D21" s="56">
        <v>0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s="55" customFormat="1" ht="15.75">
      <c r="A22" s="56" t="s">
        <v>92</v>
      </c>
      <c r="B22" s="56" t="s">
        <v>93</v>
      </c>
      <c r="C22" s="56" t="s">
        <v>76</v>
      </c>
      <c r="D22" s="56">
        <f>D16</f>
        <v>219919.31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s="55" customFormat="1" ht="15.75">
      <c r="A23" s="56" t="s">
        <v>94</v>
      </c>
      <c r="B23" s="56" t="s">
        <v>102</v>
      </c>
      <c r="C23" s="56" t="s">
        <v>76</v>
      </c>
      <c r="D23" s="56">
        <v>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s="55" customFormat="1" ht="15.75">
      <c r="A24" s="56" t="s">
        <v>95</v>
      </c>
      <c r="B24" s="56" t="s">
        <v>103</v>
      </c>
      <c r="C24" s="56" t="s">
        <v>76</v>
      </c>
      <c r="D24" s="56">
        <v>0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s="55" customFormat="1" ht="15.75">
      <c r="A25" s="56" t="s">
        <v>96</v>
      </c>
      <c r="B25" s="56" t="s">
        <v>104</v>
      </c>
      <c r="C25" s="56" t="s">
        <v>76</v>
      </c>
      <c r="D25" s="58">
        <f>E25</f>
        <v>94657.20739435505</v>
      </c>
      <c r="E25" s="59">
        <f>D12-(D16+D10)+D260-D24+D11</f>
        <v>94657.20739435505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s="11" customFormat="1" ht="35.25" customHeight="1">
      <c r="A26" s="74" t="s">
        <v>105</v>
      </c>
      <c r="B26" s="74"/>
      <c r="C26" s="74"/>
      <c r="D26" s="74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s="45" customFormat="1" ht="31.5">
      <c r="A27" s="42" t="s">
        <v>116</v>
      </c>
      <c r="B27" s="43" t="s">
        <v>107</v>
      </c>
      <c r="C27" s="43" t="s">
        <v>70</v>
      </c>
      <c r="D27" s="43" t="s">
        <v>10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49" customFormat="1" ht="15.75">
      <c r="A28" s="46" t="s">
        <v>112</v>
      </c>
      <c r="B28" s="47" t="s">
        <v>108</v>
      </c>
      <c r="C28" s="47" t="s">
        <v>76</v>
      </c>
      <c r="D28" s="47">
        <f>E28</f>
        <v>32519.61</v>
      </c>
      <c r="E28" s="44">
        <v>32519.61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s="49" customFormat="1" ht="31.5">
      <c r="A29" s="46" t="s">
        <v>113</v>
      </c>
      <c r="B29" s="47" t="s">
        <v>109</v>
      </c>
      <c r="C29" s="47" t="s">
        <v>70</v>
      </c>
      <c r="D29" s="47" t="s">
        <v>4</v>
      </c>
      <c r="E29" s="44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s="49" customFormat="1" ht="15.75">
      <c r="A30" s="46" t="s">
        <v>114</v>
      </c>
      <c r="B30" s="47" t="s">
        <v>110</v>
      </c>
      <c r="C30" s="47" t="s">
        <v>70</v>
      </c>
      <c r="D30" s="47" t="s">
        <v>11</v>
      </c>
      <c r="E30" s="44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s="49" customFormat="1" ht="15.75">
      <c r="A31" s="46" t="s">
        <v>115</v>
      </c>
      <c r="B31" s="47" t="s">
        <v>67</v>
      </c>
      <c r="C31" s="47" t="s">
        <v>70</v>
      </c>
      <c r="D31" s="47" t="s">
        <v>12</v>
      </c>
      <c r="E31" s="44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s="49" customFormat="1" ht="15.75">
      <c r="A32" s="46" t="s">
        <v>117</v>
      </c>
      <c r="B32" s="47" t="s">
        <v>111</v>
      </c>
      <c r="C32" s="47" t="s">
        <v>76</v>
      </c>
      <c r="D32" s="50">
        <f>E28/E2</f>
        <v>6.543312742711121</v>
      </c>
      <c r="E32" s="44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s="24" customFormat="1" ht="31.5">
      <c r="A33" s="40" t="s">
        <v>118</v>
      </c>
      <c r="B33" s="22" t="s">
        <v>107</v>
      </c>
      <c r="C33" s="22" t="s">
        <v>70</v>
      </c>
      <c r="D33" s="22" t="s">
        <v>13</v>
      </c>
      <c r="E33" s="23" t="s">
        <v>274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1" customFormat="1" ht="15.75">
      <c r="A34" s="25" t="s">
        <v>119</v>
      </c>
      <c r="B34" s="8" t="s">
        <v>108</v>
      </c>
      <c r="C34" s="8" t="s">
        <v>76</v>
      </c>
      <c r="D34" s="26">
        <f>E35+E39+E43+E47+E51+E55</f>
        <v>47667.69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s="11" customFormat="1" ht="31.5">
      <c r="A35" s="25" t="s">
        <v>120</v>
      </c>
      <c r="B35" s="8" t="s">
        <v>109</v>
      </c>
      <c r="C35" s="8" t="s">
        <v>70</v>
      </c>
      <c r="D35" s="8" t="s">
        <v>14</v>
      </c>
      <c r="E35" s="39">
        <f>1072.8+1341.87</f>
        <v>2414.67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s="11" customFormat="1" ht="15.75">
      <c r="A36" s="25" t="s">
        <v>121</v>
      </c>
      <c r="B36" s="8" t="s">
        <v>110</v>
      </c>
      <c r="C36" s="8" t="s">
        <v>70</v>
      </c>
      <c r="D36" s="8" t="s">
        <v>21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s="11" customFormat="1" ht="15.75">
      <c r="A37" s="25" t="s">
        <v>122</v>
      </c>
      <c r="B37" s="8" t="s">
        <v>67</v>
      </c>
      <c r="C37" s="8" t="s">
        <v>70</v>
      </c>
      <c r="D37" s="8" t="s">
        <v>12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s="11" customFormat="1" ht="15.75">
      <c r="A38" s="25" t="s">
        <v>123</v>
      </c>
      <c r="B38" s="8" t="s">
        <v>111</v>
      </c>
      <c r="C38" s="8" t="s">
        <v>76</v>
      </c>
      <c r="D38" s="27">
        <f>E35/E2</f>
        <v>0.4858588703998069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s="11" customFormat="1" ht="31.5">
      <c r="A39" s="25" t="s">
        <v>124</v>
      </c>
      <c r="B39" s="8" t="s">
        <v>109</v>
      </c>
      <c r="C39" s="8" t="s">
        <v>70</v>
      </c>
      <c r="D39" s="8" t="s">
        <v>273</v>
      </c>
      <c r="E39" s="39">
        <v>769.34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s="11" customFormat="1" ht="15.75">
      <c r="A40" s="25" t="s">
        <v>125</v>
      </c>
      <c r="B40" s="8" t="s">
        <v>110</v>
      </c>
      <c r="C40" s="8" t="s">
        <v>70</v>
      </c>
      <c r="D40" s="8" t="s">
        <v>38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s="11" customFormat="1" ht="15.75">
      <c r="A41" s="25" t="s">
        <v>126</v>
      </c>
      <c r="B41" s="8" t="s">
        <v>67</v>
      </c>
      <c r="C41" s="8" t="s">
        <v>70</v>
      </c>
      <c r="D41" s="8" t="s">
        <v>12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s="11" customFormat="1" ht="15.75">
      <c r="A42" s="25" t="s">
        <v>127</v>
      </c>
      <c r="B42" s="8" t="s">
        <v>111</v>
      </c>
      <c r="C42" s="8" t="s">
        <v>76</v>
      </c>
      <c r="D42" s="27">
        <f>E39/E2</f>
        <v>0.1547998953701282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s="11" customFormat="1" ht="31.5">
      <c r="A43" s="25" t="s">
        <v>128</v>
      </c>
      <c r="B43" s="8" t="s">
        <v>109</v>
      </c>
      <c r="C43" s="8" t="s">
        <v>70</v>
      </c>
      <c r="D43" s="8" t="s">
        <v>15</v>
      </c>
      <c r="E43" s="39">
        <f>5640.16+7054.77</f>
        <v>12694.93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s="11" customFormat="1" ht="15.75">
      <c r="A44" s="25" t="s">
        <v>129</v>
      </c>
      <c r="B44" s="8" t="s">
        <v>110</v>
      </c>
      <c r="C44" s="8" t="s">
        <v>70</v>
      </c>
      <c r="D44" s="8" t="s">
        <v>34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s="11" customFormat="1" ht="15.75">
      <c r="A45" s="25" t="s">
        <v>130</v>
      </c>
      <c r="B45" s="8" t="s">
        <v>67</v>
      </c>
      <c r="C45" s="8" t="s">
        <v>70</v>
      </c>
      <c r="D45" s="8" t="s">
        <v>12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s="11" customFormat="1" ht="15.75">
      <c r="A46" s="25" t="s">
        <v>131</v>
      </c>
      <c r="B46" s="8" t="s">
        <v>111</v>
      </c>
      <c r="C46" s="8" t="s">
        <v>76</v>
      </c>
      <c r="D46" s="26">
        <f>E43/E2</f>
        <v>2.554363266866537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s="11" customFormat="1" ht="31.5">
      <c r="A47" s="25" t="s">
        <v>287</v>
      </c>
      <c r="B47" s="8" t="s">
        <v>109</v>
      </c>
      <c r="C47" s="8" t="s">
        <v>70</v>
      </c>
      <c r="D47" s="8" t="s">
        <v>16</v>
      </c>
      <c r="E47" s="39">
        <f>14123.24+17665.51</f>
        <v>31788.75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s="11" customFormat="1" ht="15.75">
      <c r="A48" s="25" t="s">
        <v>288</v>
      </c>
      <c r="B48" s="8" t="s">
        <v>110</v>
      </c>
      <c r="C48" s="8" t="s">
        <v>70</v>
      </c>
      <c r="D48" s="8" t="s">
        <v>17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s="11" customFormat="1" ht="15.75">
      <c r="A49" s="25" t="s">
        <v>289</v>
      </c>
      <c r="B49" s="8" t="s">
        <v>67</v>
      </c>
      <c r="C49" s="8" t="s">
        <v>70</v>
      </c>
      <c r="D49" s="8" t="s">
        <v>12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s="11" customFormat="1" ht="15.75">
      <c r="A50" s="25" t="s">
        <v>290</v>
      </c>
      <c r="B50" s="8" t="s">
        <v>111</v>
      </c>
      <c r="C50" s="8" t="s">
        <v>76</v>
      </c>
      <c r="D50" s="27">
        <f>E47/E2</f>
        <v>6.396255457856295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s="11" customFormat="1" ht="31.5">
      <c r="A51" s="25" t="s">
        <v>291</v>
      </c>
      <c r="B51" s="8" t="s">
        <v>109</v>
      </c>
      <c r="C51" s="8" t="s">
        <v>70</v>
      </c>
      <c r="D51" s="27" t="s">
        <v>276</v>
      </c>
      <c r="E51" s="39">
        <v>0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s="11" customFormat="1" ht="15.75">
      <c r="A52" s="25" t="s">
        <v>292</v>
      </c>
      <c r="B52" s="8" t="s">
        <v>110</v>
      </c>
      <c r="C52" s="8" t="s">
        <v>70</v>
      </c>
      <c r="D52" s="27" t="s">
        <v>150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s="11" customFormat="1" ht="15.75">
      <c r="A53" s="25" t="s">
        <v>293</v>
      </c>
      <c r="B53" s="8" t="s">
        <v>67</v>
      </c>
      <c r="C53" s="8" t="s">
        <v>70</v>
      </c>
      <c r="D53" s="27" t="s">
        <v>12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s="11" customFormat="1" ht="15.75">
      <c r="A54" s="25" t="s">
        <v>294</v>
      </c>
      <c r="B54" s="8" t="s">
        <v>111</v>
      </c>
      <c r="C54" s="8" t="s">
        <v>76</v>
      </c>
      <c r="D54" s="27">
        <f>E51/E2</f>
        <v>0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s="11" customFormat="1" ht="31.5">
      <c r="A55" s="25" t="s">
        <v>295</v>
      </c>
      <c r="B55" s="8" t="s">
        <v>109</v>
      </c>
      <c r="C55" s="8" t="s">
        <v>70</v>
      </c>
      <c r="D55" s="27" t="s">
        <v>275</v>
      </c>
      <c r="E55" s="39">
        <v>0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s="11" customFormat="1" ht="15.75">
      <c r="A56" s="25" t="s">
        <v>296</v>
      </c>
      <c r="B56" s="8" t="s">
        <v>110</v>
      </c>
      <c r="C56" s="8" t="s">
        <v>70</v>
      </c>
      <c r="D56" s="27" t="s">
        <v>150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s="11" customFormat="1" ht="15.75">
      <c r="A57" s="25" t="s">
        <v>297</v>
      </c>
      <c r="B57" s="8" t="s">
        <v>67</v>
      </c>
      <c r="C57" s="8" t="s">
        <v>70</v>
      </c>
      <c r="D57" s="27" t="s">
        <v>12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s="11" customFormat="1" ht="15.75">
      <c r="A58" s="25" t="s">
        <v>298</v>
      </c>
      <c r="B58" s="8" t="s">
        <v>111</v>
      </c>
      <c r="C58" s="8" t="s">
        <v>76</v>
      </c>
      <c r="D58" s="27">
        <f>E55/E2</f>
        <v>0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s="63" customFormat="1" ht="24.75" customHeight="1">
      <c r="A59" s="60" t="s">
        <v>132</v>
      </c>
      <c r="B59" s="61" t="s">
        <v>107</v>
      </c>
      <c r="C59" s="61" t="s">
        <v>70</v>
      </c>
      <c r="D59" s="61" t="s">
        <v>18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1:22" s="67" customFormat="1" ht="15.75">
      <c r="A60" s="64" t="s">
        <v>133</v>
      </c>
      <c r="B60" s="65" t="s">
        <v>108</v>
      </c>
      <c r="C60" s="65" t="s">
        <v>76</v>
      </c>
      <c r="D60" s="65">
        <f>E60</f>
        <v>27987.65</v>
      </c>
      <c r="E60" s="62">
        <v>27987.65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s="67" customFormat="1" ht="31.5">
      <c r="A61" s="64" t="s">
        <v>134</v>
      </c>
      <c r="B61" s="65" t="s">
        <v>109</v>
      </c>
      <c r="C61" s="65" t="s">
        <v>70</v>
      </c>
      <c r="D61" s="65" t="s">
        <v>19</v>
      </c>
      <c r="E61" s="62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s="67" customFormat="1" ht="15.75">
      <c r="A62" s="64" t="s">
        <v>135</v>
      </c>
      <c r="B62" s="65" t="s">
        <v>110</v>
      </c>
      <c r="C62" s="65" t="s">
        <v>70</v>
      </c>
      <c r="D62" s="65" t="s">
        <v>20</v>
      </c>
      <c r="E62" s="62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s="67" customFormat="1" ht="15.75">
      <c r="A63" s="64" t="s">
        <v>136</v>
      </c>
      <c r="B63" s="65" t="s">
        <v>67</v>
      </c>
      <c r="C63" s="65" t="s">
        <v>70</v>
      </c>
      <c r="D63" s="65" t="s">
        <v>12</v>
      </c>
      <c r="E63" s="62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s="67" customFormat="1" ht="15.75">
      <c r="A64" s="64" t="s">
        <v>137</v>
      </c>
      <c r="B64" s="65" t="s">
        <v>111</v>
      </c>
      <c r="C64" s="65" t="s">
        <v>76</v>
      </c>
      <c r="D64" s="68">
        <f>E60/E2</f>
        <v>5.6314312159198385</v>
      </c>
      <c r="E64" s="62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s="24" customFormat="1" ht="15.75">
      <c r="A65" s="40" t="s">
        <v>312</v>
      </c>
      <c r="B65" s="22" t="s">
        <v>107</v>
      </c>
      <c r="C65" s="22" t="s">
        <v>70</v>
      </c>
      <c r="D65" s="22" t="s">
        <v>311</v>
      </c>
      <c r="E65" s="23"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1" customFormat="1" ht="15.75">
      <c r="A66" s="25" t="s">
        <v>313</v>
      </c>
      <c r="B66" s="8" t="s">
        <v>108</v>
      </c>
      <c r="C66" s="8" t="s">
        <v>76</v>
      </c>
      <c r="D66" s="8">
        <v>0</v>
      </c>
      <c r="E66" s="23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s="11" customFormat="1" ht="31.5">
      <c r="A67" s="25" t="s">
        <v>314</v>
      </c>
      <c r="B67" s="8" t="s">
        <v>109</v>
      </c>
      <c r="C67" s="8" t="s">
        <v>70</v>
      </c>
      <c r="D67" s="8" t="s">
        <v>311</v>
      </c>
      <c r="E67" s="23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s="11" customFormat="1" ht="15.75">
      <c r="A68" s="25" t="s">
        <v>315</v>
      </c>
      <c r="B68" s="8" t="s">
        <v>110</v>
      </c>
      <c r="C68" s="8" t="s">
        <v>70</v>
      </c>
      <c r="D68" s="8" t="s">
        <v>27</v>
      </c>
      <c r="E68" s="23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s="11" customFormat="1" ht="15.75">
      <c r="A69" s="25" t="s">
        <v>316</v>
      </c>
      <c r="B69" s="8" t="s">
        <v>67</v>
      </c>
      <c r="C69" s="8" t="s">
        <v>70</v>
      </c>
      <c r="D69" s="8" t="s">
        <v>12</v>
      </c>
      <c r="E69" s="23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s="11" customFormat="1" ht="15.75">
      <c r="A70" s="25" t="s">
        <v>317</v>
      </c>
      <c r="B70" s="8" t="s">
        <v>111</v>
      </c>
      <c r="C70" s="8" t="s">
        <v>76</v>
      </c>
      <c r="D70" s="8">
        <v>0</v>
      </c>
      <c r="E70" s="23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s="63" customFormat="1" ht="15.75">
      <c r="A71" s="60" t="s">
        <v>318</v>
      </c>
      <c r="B71" s="61" t="s">
        <v>107</v>
      </c>
      <c r="C71" s="61" t="s">
        <v>70</v>
      </c>
      <c r="D71" s="61" t="s">
        <v>23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</row>
    <row r="72" spans="1:22" s="67" customFormat="1" ht="15.75">
      <c r="A72" s="64" t="s">
        <v>319</v>
      </c>
      <c r="B72" s="65" t="s">
        <v>108</v>
      </c>
      <c r="C72" s="65" t="s">
        <v>76</v>
      </c>
      <c r="D72" s="65">
        <f>E72</f>
        <v>43118.02</v>
      </c>
      <c r="E72" s="66">
        <v>43118.02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</row>
    <row r="73" spans="1:22" s="67" customFormat="1" ht="31.5">
      <c r="A73" s="64" t="s">
        <v>320</v>
      </c>
      <c r="B73" s="65" t="s">
        <v>109</v>
      </c>
      <c r="C73" s="65" t="s">
        <v>70</v>
      </c>
      <c r="D73" s="65" t="s">
        <v>7</v>
      </c>
      <c r="E73" s="62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</row>
    <row r="74" spans="1:22" s="67" customFormat="1" ht="15.75">
      <c r="A74" s="64" t="s">
        <v>321</v>
      </c>
      <c r="B74" s="65" t="s">
        <v>110</v>
      </c>
      <c r="C74" s="65" t="s">
        <v>70</v>
      </c>
      <c r="D74" s="65" t="s">
        <v>20</v>
      </c>
      <c r="E74" s="62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</row>
    <row r="75" spans="1:22" s="67" customFormat="1" ht="15.75">
      <c r="A75" s="64" t="s">
        <v>322</v>
      </c>
      <c r="B75" s="65" t="s">
        <v>67</v>
      </c>
      <c r="C75" s="65" t="s">
        <v>70</v>
      </c>
      <c r="D75" s="65" t="s">
        <v>12</v>
      </c>
      <c r="E75" s="62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</row>
    <row r="76" spans="1:22" s="67" customFormat="1" ht="15.75">
      <c r="A76" s="64" t="s">
        <v>323</v>
      </c>
      <c r="B76" s="65" t="s">
        <v>111</v>
      </c>
      <c r="C76" s="65" t="s">
        <v>76</v>
      </c>
      <c r="D76" s="68">
        <f>E72/E2</f>
        <v>8.675832511720557</v>
      </c>
      <c r="E76" s="62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</row>
    <row r="77" spans="1:22" s="11" customFormat="1" ht="31.5">
      <c r="A77" s="40" t="s">
        <v>138</v>
      </c>
      <c r="B77" s="22" t="s">
        <v>107</v>
      </c>
      <c r="C77" s="22" t="s">
        <v>70</v>
      </c>
      <c r="D77" s="22" t="s">
        <v>57</v>
      </c>
      <c r="E77" s="23">
        <v>11844.6</v>
      </c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s="11" customFormat="1" ht="15.75">
      <c r="A78" s="25" t="s">
        <v>139</v>
      </c>
      <c r="B78" s="8" t="s">
        <v>108</v>
      </c>
      <c r="C78" s="8" t="s">
        <v>76</v>
      </c>
      <c r="D78" s="8">
        <f>E77</f>
        <v>11844.6</v>
      </c>
      <c r="E78" s="23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s="11" customFormat="1" ht="31.5">
      <c r="A79" s="25" t="s">
        <v>140</v>
      </c>
      <c r="B79" s="8" t="s">
        <v>109</v>
      </c>
      <c r="C79" s="8" t="s">
        <v>70</v>
      </c>
      <c r="D79" s="8" t="s">
        <v>57</v>
      </c>
      <c r="E79" s="23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s="11" customFormat="1" ht="15.75">
      <c r="A80" s="25" t="s">
        <v>141</v>
      </c>
      <c r="B80" s="8" t="s">
        <v>110</v>
      </c>
      <c r="C80" s="8" t="s">
        <v>70</v>
      </c>
      <c r="D80" s="8" t="s">
        <v>150</v>
      </c>
      <c r="E80" s="23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s="11" customFormat="1" ht="15.75">
      <c r="A81" s="25" t="s">
        <v>142</v>
      </c>
      <c r="B81" s="8" t="s">
        <v>67</v>
      </c>
      <c r="C81" s="8" t="s">
        <v>70</v>
      </c>
      <c r="D81" s="8" t="s">
        <v>12</v>
      </c>
      <c r="E81" s="23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s="11" customFormat="1" ht="15.75">
      <c r="A82" s="25" t="s">
        <v>143</v>
      </c>
      <c r="B82" s="8" t="s">
        <v>111</v>
      </c>
      <c r="C82" s="8" t="s">
        <v>76</v>
      </c>
      <c r="D82" s="28">
        <f>E77/E2</f>
        <v>2.383267268959134</v>
      </c>
      <c r="E82" s="23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s="24" customFormat="1" ht="31.5">
      <c r="A83" s="40" t="s">
        <v>144</v>
      </c>
      <c r="B83" s="22" t="s">
        <v>107</v>
      </c>
      <c r="C83" s="22" t="s">
        <v>70</v>
      </c>
      <c r="D83" s="22" t="s">
        <v>58</v>
      </c>
      <c r="E83" s="39">
        <f>460.94+460.94</f>
        <v>921.88</v>
      </c>
      <c r="F83" s="23" t="s">
        <v>285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1" customFormat="1" ht="15.75">
      <c r="A84" s="25" t="s">
        <v>145</v>
      </c>
      <c r="B84" s="8" t="s">
        <v>108</v>
      </c>
      <c r="C84" s="8" t="s">
        <v>76</v>
      </c>
      <c r="D84" s="8">
        <f>E83</f>
        <v>921.88</v>
      </c>
      <c r="E84" s="39"/>
      <c r="F84" s="39">
        <v>2</v>
      </c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s="11" customFormat="1" ht="31.5">
      <c r="A85" s="25" t="s">
        <v>146</v>
      </c>
      <c r="B85" s="8" t="s">
        <v>109</v>
      </c>
      <c r="C85" s="8" t="s">
        <v>70</v>
      </c>
      <c r="D85" s="8" t="s">
        <v>58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s="11" customFormat="1" ht="15.75">
      <c r="A86" s="25" t="s">
        <v>147</v>
      </c>
      <c r="B86" s="8" t="s">
        <v>110</v>
      </c>
      <c r="C86" s="8" t="s">
        <v>70</v>
      </c>
      <c r="D86" s="8" t="s">
        <v>151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s="11" customFormat="1" ht="15.75">
      <c r="A87" s="25" t="s">
        <v>148</v>
      </c>
      <c r="B87" s="8" t="s">
        <v>67</v>
      </c>
      <c r="C87" s="8" t="s">
        <v>70</v>
      </c>
      <c r="D87" s="8" t="s">
        <v>22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s="11" customFormat="1" ht="15.75">
      <c r="A88" s="25" t="s">
        <v>149</v>
      </c>
      <c r="B88" s="8" t="s">
        <v>111</v>
      </c>
      <c r="C88" s="8" t="s">
        <v>76</v>
      </c>
      <c r="D88" s="28">
        <f>E83/F84</f>
        <v>460.94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s="63" customFormat="1" ht="15.75">
      <c r="A89" s="60" t="s">
        <v>324</v>
      </c>
      <c r="B89" s="61" t="s">
        <v>107</v>
      </c>
      <c r="C89" s="61" t="s">
        <v>70</v>
      </c>
      <c r="D89" s="61" t="s">
        <v>24</v>
      </c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</row>
    <row r="90" spans="1:22" s="67" customFormat="1" ht="15.75">
      <c r="A90" s="64" t="s">
        <v>325</v>
      </c>
      <c r="B90" s="65" t="s">
        <v>108</v>
      </c>
      <c r="C90" s="65" t="s">
        <v>76</v>
      </c>
      <c r="D90" s="65">
        <f>E91+E95</f>
        <v>98031.54000000001</v>
      </c>
      <c r="E90" s="62"/>
      <c r="F90" s="62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</row>
    <row r="91" spans="1:22" s="67" customFormat="1" ht="31.5">
      <c r="A91" s="64" t="s">
        <v>326</v>
      </c>
      <c r="B91" s="65" t="s">
        <v>109</v>
      </c>
      <c r="C91" s="65" t="s">
        <v>70</v>
      </c>
      <c r="D91" s="65" t="s">
        <v>6</v>
      </c>
      <c r="E91" s="62">
        <v>29944.9</v>
      </c>
      <c r="F91" s="62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</row>
    <row r="92" spans="1:22" s="67" customFormat="1" ht="15.75">
      <c r="A92" s="64" t="s">
        <v>327</v>
      </c>
      <c r="B92" s="65" t="s">
        <v>110</v>
      </c>
      <c r="C92" s="65" t="s">
        <v>70</v>
      </c>
      <c r="D92" s="65" t="s">
        <v>25</v>
      </c>
      <c r="E92" s="62"/>
      <c r="F92" s="62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</row>
    <row r="93" spans="1:22" s="67" customFormat="1" ht="15.75">
      <c r="A93" s="64" t="s">
        <v>328</v>
      </c>
      <c r="B93" s="65" t="s">
        <v>67</v>
      </c>
      <c r="C93" s="65" t="s">
        <v>70</v>
      </c>
      <c r="D93" s="65" t="s">
        <v>12</v>
      </c>
      <c r="E93" s="62"/>
      <c r="F93" s="62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</row>
    <row r="94" spans="1:22" s="67" customFormat="1" ht="15.75">
      <c r="A94" s="64" t="s">
        <v>329</v>
      </c>
      <c r="B94" s="65" t="s">
        <v>111</v>
      </c>
      <c r="C94" s="65" t="s">
        <v>76</v>
      </c>
      <c r="D94" s="68">
        <f>E91/E2</f>
        <v>6.0252520171432025</v>
      </c>
      <c r="E94" s="62"/>
      <c r="F94" s="62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</row>
    <row r="95" spans="1:22" s="67" customFormat="1" ht="31.5">
      <c r="A95" s="64" t="s">
        <v>330</v>
      </c>
      <c r="B95" s="65" t="s">
        <v>109</v>
      </c>
      <c r="C95" s="65" t="s">
        <v>70</v>
      </c>
      <c r="D95" s="65" t="s">
        <v>5</v>
      </c>
      <c r="E95" s="62">
        <v>68086.64</v>
      </c>
      <c r="F95" s="62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</row>
    <row r="96" spans="1:22" s="67" customFormat="1" ht="15.75">
      <c r="A96" s="64" t="s">
        <v>331</v>
      </c>
      <c r="B96" s="65" t="s">
        <v>110</v>
      </c>
      <c r="C96" s="65" t="s">
        <v>70</v>
      </c>
      <c r="D96" s="65" t="s">
        <v>20</v>
      </c>
      <c r="E96" s="62"/>
      <c r="F96" s="62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</row>
    <row r="97" spans="1:22" s="67" customFormat="1" ht="15.75">
      <c r="A97" s="64" t="s">
        <v>332</v>
      </c>
      <c r="B97" s="65" t="s">
        <v>67</v>
      </c>
      <c r="C97" s="65" t="s">
        <v>70</v>
      </c>
      <c r="D97" s="65" t="s">
        <v>12</v>
      </c>
      <c r="E97" s="62"/>
      <c r="F97" s="62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</row>
    <row r="98" spans="1:22" s="67" customFormat="1" ht="15.75">
      <c r="A98" s="64" t="s">
        <v>333</v>
      </c>
      <c r="B98" s="65" t="s">
        <v>111</v>
      </c>
      <c r="C98" s="65" t="s">
        <v>76</v>
      </c>
      <c r="D98" s="68">
        <f>E95/E2</f>
        <v>13.699800800820944</v>
      </c>
      <c r="E98" s="62"/>
      <c r="F98" s="62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</row>
    <row r="99" spans="1:22" s="24" customFormat="1" ht="47.25">
      <c r="A99" s="40" t="s">
        <v>152</v>
      </c>
      <c r="B99" s="22" t="s">
        <v>107</v>
      </c>
      <c r="C99" s="22" t="s">
        <v>70</v>
      </c>
      <c r="D99" s="22" t="s">
        <v>26</v>
      </c>
      <c r="E99" s="23"/>
      <c r="F99" s="8" t="s">
        <v>286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1" customFormat="1" ht="15.75">
      <c r="A100" s="25" t="s">
        <v>334</v>
      </c>
      <c r="B100" s="8" t="s">
        <v>108</v>
      </c>
      <c r="C100" s="8" t="s">
        <v>76</v>
      </c>
      <c r="D100" s="8">
        <f>E101+E105</f>
        <v>1024.176</v>
      </c>
      <c r="E100" s="39"/>
      <c r="F100" s="8">
        <v>674.4</v>
      </c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s="11" customFormat="1" ht="31.5">
      <c r="A101" s="25" t="s">
        <v>335</v>
      </c>
      <c r="B101" s="8" t="s">
        <v>109</v>
      </c>
      <c r="C101" s="8" t="s">
        <v>70</v>
      </c>
      <c r="D101" s="8" t="s">
        <v>9</v>
      </c>
      <c r="E101" s="39">
        <v>660</v>
      </c>
      <c r="F101" s="71" t="s">
        <v>303</v>
      </c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s="11" customFormat="1" ht="15.75">
      <c r="A102" s="25" t="s">
        <v>336</v>
      </c>
      <c r="B102" s="8" t="s">
        <v>110</v>
      </c>
      <c r="C102" s="8" t="s">
        <v>70</v>
      </c>
      <c r="D102" s="8" t="s">
        <v>27</v>
      </c>
      <c r="E102" s="39"/>
      <c r="F102" s="71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s="11" customFormat="1" ht="15.75">
      <c r="A103" s="25" t="s">
        <v>337</v>
      </c>
      <c r="B103" s="8" t="s">
        <v>67</v>
      </c>
      <c r="C103" s="8" t="s">
        <v>70</v>
      </c>
      <c r="D103" s="8" t="s">
        <v>163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s="11" customFormat="1" ht="31.5">
      <c r="A104" s="25" t="s">
        <v>338</v>
      </c>
      <c r="B104" s="8" t="s">
        <v>111</v>
      </c>
      <c r="C104" s="8" t="s">
        <v>76</v>
      </c>
      <c r="D104" s="28">
        <f>E101/F100</f>
        <v>0.9786476868327403</v>
      </c>
      <c r="E104" s="39"/>
      <c r="F104" s="8" t="s">
        <v>286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s="11" customFormat="1" ht="31.5">
      <c r="A105" s="25" t="s">
        <v>339</v>
      </c>
      <c r="B105" s="8" t="s">
        <v>109</v>
      </c>
      <c r="C105" s="8" t="s">
        <v>70</v>
      </c>
      <c r="D105" s="8" t="s">
        <v>8</v>
      </c>
      <c r="E105" s="39">
        <f>121.392+121.392+121.392</f>
        <v>364.176</v>
      </c>
      <c r="F105" s="8">
        <f>F100</f>
        <v>674.4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s="11" customFormat="1" ht="15.75">
      <c r="A106" s="25" t="s">
        <v>340</v>
      </c>
      <c r="B106" s="8" t="s">
        <v>110</v>
      </c>
      <c r="C106" s="8" t="s">
        <v>70</v>
      </c>
      <c r="D106" s="8" t="s">
        <v>28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s="11" customFormat="1" ht="15.75">
      <c r="A107" s="25" t="s">
        <v>341</v>
      </c>
      <c r="B107" s="8" t="s">
        <v>67</v>
      </c>
      <c r="C107" s="8" t="s">
        <v>70</v>
      </c>
      <c r="D107" s="8" t="s">
        <v>163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s="11" customFormat="1" ht="15.75">
      <c r="A108" s="25" t="s">
        <v>342</v>
      </c>
      <c r="B108" s="8" t="s">
        <v>111</v>
      </c>
      <c r="C108" s="8" t="s">
        <v>76</v>
      </c>
      <c r="D108" s="28">
        <f>E105/F105</f>
        <v>0.54</v>
      </c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s="24" customFormat="1" ht="63">
      <c r="A109" s="40" t="s">
        <v>153</v>
      </c>
      <c r="B109" s="22" t="s">
        <v>107</v>
      </c>
      <c r="C109" s="22" t="s">
        <v>70</v>
      </c>
      <c r="D109" s="22" t="s">
        <v>29</v>
      </c>
      <c r="E109" s="23"/>
      <c r="F109" s="39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1" customFormat="1" ht="15.75">
      <c r="A110" s="25" t="s">
        <v>154</v>
      </c>
      <c r="B110" s="8" t="s">
        <v>108</v>
      </c>
      <c r="C110" s="8" t="s">
        <v>76</v>
      </c>
      <c r="D110" s="8">
        <f>E111+E115+E119+E123+E127+E131+E135+E139+E143+E147+E151+E155+E163+E159</f>
        <v>90626.70000000001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s="11" customFormat="1" ht="31.5">
      <c r="A111" s="25" t="s">
        <v>155</v>
      </c>
      <c r="B111" s="8" t="s">
        <v>109</v>
      </c>
      <c r="C111" s="8" t="s">
        <v>70</v>
      </c>
      <c r="D111" s="8" t="s">
        <v>30</v>
      </c>
      <c r="E111" s="39">
        <f>1092.52+503.95</f>
        <v>1596.47</v>
      </c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s="11" customFormat="1" ht="15.75">
      <c r="A112" s="25" t="s">
        <v>156</v>
      </c>
      <c r="B112" s="8" t="s">
        <v>110</v>
      </c>
      <c r="C112" s="8" t="s">
        <v>70</v>
      </c>
      <c r="D112" s="8" t="s">
        <v>25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s="11" customFormat="1" ht="15.75">
      <c r="A113" s="25" t="s">
        <v>157</v>
      </c>
      <c r="B113" s="8" t="s">
        <v>67</v>
      </c>
      <c r="C113" s="8" t="s">
        <v>70</v>
      </c>
      <c r="D113" s="8" t="s">
        <v>12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s="11" customFormat="1" ht="15.75">
      <c r="A114" s="25" t="s">
        <v>158</v>
      </c>
      <c r="B114" s="8" t="s">
        <v>111</v>
      </c>
      <c r="C114" s="8" t="s">
        <v>76</v>
      </c>
      <c r="D114" s="28">
        <f>E111/E2</f>
        <v>0.321227791303648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s="11" customFormat="1" ht="31.5">
      <c r="A115" s="25" t="s">
        <v>159</v>
      </c>
      <c r="B115" s="8" t="s">
        <v>109</v>
      </c>
      <c r="C115" s="8" t="s">
        <v>70</v>
      </c>
      <c r="D115" s="8" t="s">
        <v>31</v>
      </c>
      <c r="E115" s="39">
        <v>5921.48</v>
      </c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s="11" customFormat="1" ht="15.75">
      <c r="A116" s="25" t="s">
        <v>160</v>
      </c>
      <c r="B116" s="8" t="s">
        <v>110</v>
      </c>
      <c r="C116" s="8" t="s">
        <v>70</v>
      </c>
      <c r="D116" s="8" t="s">
        <v>32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s="11" customFormat="1" ht="15.75">
      <c r="A117" s="25" t="s">
        <v>161</v>
      </c>
      <c r="B117" s="8" t="s">
        <v>67</v>
      </c>
      <c r="C117" s="8" t="s">
        <v>70</v>
      </c>
      <c r="D117" s="8" t="s">
        <v>12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2" s="11" customFormat="1" ht="15.75">
      <c r="A118" s="25" t="s">
        <v>162</v>
      </c>
      <c r="B118" s="8" t="s">
        <v>111</v>
      </c>
      <c r="C118" s="8" t="s">
        <v>76</v>
      </c>
      <c r="D118" s="28">
        <f>E115/E2</f>
        <v>1.1914686412201452</v>
      </c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s="11" customFormat="1" ht="31.5">
      <c r="A119" s="25" t="s">
        <v>343</v>
      </c>
      <c r="B119" s="8" t="s">
        <v>109</v>
      </c>
      <c r="C119" s="8" t="s">
        <v>70</v>
      </c>
      <c r="D119" s="8" t="s">
        <v>3</v>
      </c>
      <c r="E119" s="39">
        <f>1530.57+1021.31</f>
        <v>2551.88</v>
      </c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s="11" customFormat="1" ht="15.75">
      <c r="A120" s="25" t="s">
        <v>344</v>
      </c>
      <c r="B120" s="8" t="s">
        <v>110</v>
      </c>
      <c r="C120" s="8" t="s">
        <v>70</v>
      </c>
      <c r="D120" s="8" t="s">
        <v>33</v>
      </c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s="11" customFormat="1" ht="15.75">
      <c r="A121" s="25" t="s">
        <v>345</v>
      </c>
      <c r="B121" s="8" t="s">
        <v>67</v>
      </c>
      <c r="C121" s="8" t="s">
        <v>70</v>
      </c>
      <c r="D121" s="8" t="s">
        <v>12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s="11" customFormat="1" ht="15.75">
      <c r="A122" s="25" t="s">
        <v>346</v>
      </c>
      <c r="B122" s="8" t="s">
        <v>111</v>
      </c>
      <c r="C122" s="8" t="s">
        <v>76</v>
      </c>
      <c r="D122" s="28">
        <f>E119/E2</f>
        <v>0.513467071772068</v>
      </c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s="11" customFormat="1" ht="31.5">
      <c r="A123" s="25" t="s">
        <v>347</v>
      </c>
      <c r="B123" s="8" t="s">
        <v>109</v>
      </c>
      <c r="C123" s="8" t="s">
        <v>70</v>
      </c>
      <c r="D123" s="8" t="s">
        <v>2</v>
      </c>
      <c r="E123" s="39">
        <f>11738.45+27348.86</f>
        <v>39087.31</v>
      </c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s="11" customFormat="1" ht="15.75">
      <c r="A124" s="25" t="s">
        <v>348</v>
      </c>
      <c r="B124" s="8" t="s">
        <v>110</v>
      </c>
      <c r="C124" s="8" t="s">
        <v>70</v>
      </c>
      <c r="D124" s="8" t="s">
        <v>34</v>
      </c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s="11" customFormat="1" ht="15.75">
      <c r="A125" s="25" t="s">
        <v>349</v>
      </c>
      <c r="B125" s="8" t="s">
        <v>67</v>
      </c>
      <c r="C125" s="8" t="s">
        <v>70</v>
      </c>
      <c r="D125" s="8" t="s">
        <v>12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s="11" customFormat="1" ht="15.75">
      <c r="A126" s="25" t="s">
        <v>350</v>
      </c>
      <c r="B126" s="8" t="s">
        <v>111</v>
      </c>
      <c r="C126" s="8" t="s">
        <v>76</v>
      </c>
      <c r="D126" s="28">
        <f>E123/E2</f>
        <v>7.864808145033099</v>
      </c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s="11" customFormat="1" ht="47.25">
      <c r="A127" s="25" t="s">
        <v>351</v>
      </c>
      <c r="B127" s="8" t="s">
        <v>109</v>
      </c>
      <c r="C127" s="8" t="s">
        <v>70</v>
      </c>
      <c r="D127" s="8" t="s">
        <v>35</v>
      </c>
      <c r="E127" s="39">
        <f>9004.82+11415.86</f>
        <v>20420.68</v>
      </c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s="11" customFormat="1" ht="15.75">
      <c r="A128" s="25" t="s">
        <v>352</v>
      </c>
      <c r="B128" s="8" t="s">
        <v>110</v>
      </c>
      <c r="C128" s="8" t="s">
        <v>70</v>
      </c>
      <c r="D128" s="8" t="s">
        <v>36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s="11" customFormat="1" ht="15.75">
      <c r="A129" s="25" t="s">
        <v>353</v>
      </c>
      <c r="B129" s="8" t="s">
        <v>67</v>
      </c>
      <c r="C129" s="8" t="s">
        <v>70</v>
      </c>
      <c r="D129" s="8" t="s">
        <v>12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s="11" customFormat="1" ht="15.75">
      <c r="A130" s="25" t="s">
        <v>354</v>
      </c>
      <c r="B130" s="8" t="s">
        <v>111</v>
      </c>
      <c r="C130" s="8" t="s">
        <v>76</v>
      </c>
      <c r="D130" s="28">
        <f>E127/E2</f>
        <v>4.108871405863297</v>
      </c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s="11" customFormat="1" ht="31.5">
      <c r="A131" s="25" t="s">
        <v>355</v>
      </c>
      <c r="B131" s="8" t="s">
        <v>109</v>
      </c>
      <c r="C131" s="8" t="s">
        <v>70</v>
      </c>
      <c r="D131" s="8" t="s">
        <v>37</v>
      </c>
      <c r="E131" s="39">
        <v>8463.74</v>
      </c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s="11" customFormat="1" ht="15.75">
      <c r="A132" s="25" t="s">
        <v>356</v>
      </c>
      <c r="B132" s="8" t="s">
        <v>110</v>
      </c>
      <c r="C132" s="8" t="s">
        <v>70</v>
      </c>
      <c r="D132" s="8" t="s">
        <v>38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s="11" customFormat="1" ht="15.75">
      <c r="A133" s="25" t="s">
        <v>357</v>
      </c>
      <c r="B133" s="8" t="s">
        <v>67</v>
      </c>
      <c r="C133" s="8" t="s">
        <v>70</v>
      </c>
      <c r="D133" s="8" t="s">
        <v>12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s="11" customFormat="1" ht="15.75">
      <c r="A134" s="25" t="s">
        <v>358</v>
      </c>
      <c r="B134" s="8" t="s">
        <v>111</v>
      </c>
      <c r="C134" s="8" t="s">
        <v>76</v>
      </c>
      <c r="D134" s="28">
        <f>E131/E2</f>
        <v>1.7030000603633877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s="11" customFormat="1" ht="31.5">
      <c r="A135" s="25" t="s">
        <v>359</v>
      </c>
      <c r="B135" s="8" t="s">
        <v>109</v>
      </c>
      <c r="C135" s="8" t="s">
        <v>70</v>
      </c>
      <c r="D135" s="8" t="s">
        <v>39</v>
      </c>
      <c r="E135" s="39">
        <v>3679.51</v>
      </c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s="11" customFormat="1" ht="15.75">
      <c r="A136" s="25" t="s">
        <v>360</v>
      </c>
      <c r="B136" s="8" t="s">
        <v>110</v>
      </c>
      <c r="C136" s="8" t="s">
        <v>70</v>
      </c>
      <c r="D136" s="8" t="s">
        <v>27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s="11" customFormat="1" ht="15.75">
      <c r="A137" s="25" t="s">
        <v>361</v>
      </c>
      <c r="B137" s="8" t="s">
        <v>67</v>
      </c>
      <c r="C137" s="8" t="s">
        <v>70</v>
      </c>
      <c r="D137" s="8" t="s">
        <v>12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s="11" customFormat="1" ht="15.75">
      <c r="A138" s="25" t="s">
        <v>362</v>
      </c>
      <c r="B138" s="8" t="s">
        <v>111</v>
      </c>
      <c r="C138" s="8" t="s">
        <v>76</v>
      </c>
      <c r="D138" s="28">
        <f>E135/E2</f>
        <v>0.7403589609448883</v>
      </c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s="11" customFormat="1" ht="31.5">
      <c r="A139" s="25" t="s">
        <v>363</v>
      </c>
      <c r="B139" s="8" t="s">
        <v>109</v>
      </c>
      <c r="C139" s="8" t="s">
        <v>70</v>
      </c>
      <c r="D139" s="8" t="s">
        <v>40</v>
      </c>
      <c r="E139" s="39">
        <v>1791.59</v>
      </c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11" customFormat="1" ht="15.75">
      <c r="A140" s="25" t="s">
        <v>364</v>
      </c>
      <c r="B140" s="8" t="s">
        <v>110</v>
      </c>
      <c r="C140" s="8" t="s">
        <v>70</v>
      </c>
      <c r="D140" s="8" t="s">
        <v>34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11" customFormat="1" ht="15.75">
      <c r="A141" s="25" t="s">
        <v>365</v>
      </c>
      <c r="B141" s="8" t="s">
        <v>67</v>
      </c>
      <c r="C141" s="8" t="s">
        <v>70</v>
      </c>
      <c r="D141" s="8" t="s">
        <v>12</v>
      </c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s="11" customFormat="1" ht="15.75">
      <c r="A142" s="25" t="s">
        <v>366</v>
      </c>
      <c r="B142" s="8" t="s">
        <v>111</v>
      </c>
      <c r="C142" s="8" t="s">
        <v>76</v>
      </c>
      <c r="D142" s="28">
        <f>E139/E2</f>
        <v>0.3604881385943379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11" customFormat="1" ht="31.5">
      <c r="A143" s="25" t="s">
        <v>367</v>
      </c>
      <c r="B143" s="8" t="s">
        <v>109</v>
      </c>
      <c r="C143" s="8" t="s">
        <v>70</v>
      </c>
      <c r="D143" s="8" t="s">
        <v>282</v>
      </c>
      <c r="E143" s="39">
        <v>3393.45</v>
      </c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11" customFormat="1" ht="15.75">
      <c r="A144" s="25" t="s">
        <v>368</v>
      </c>
      <c r="B144" s="8" t="s">
        <v>110</v>
      </c>
      <c r="C144" s="8" t="s">
        <v>70</v>
      </c>
      <c r="D144" s="8" t="s">
        <v>38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11" customFormat="1" ht="15.75">
      <c r="A145" s="25" t="s">
        <v>369</v>
      </c>
      <c r="B145" s="8" t="s">
        <v>67</v>
      </c>
      <c r="C145" s="8" t="s">
        <v>70</v>
      </c>
      <c r="D145" s="8" t="s">
        <v>12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11" customFormat="1" ht="15.75">
      <c r="A146" s="25" t="s">
        <v>370</v>
      </c>
      <c r="B146" s="8" t="s">
        <v>111</v>
      </c>
      <c r="C146" s="8" t="s">
        <v>76</v>
      </c>
      <c r="D146" s="28">
        <f>E143/E2</f>
        <v>0.6828004587617458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11" customFormat="1" ht="31.5">
      <c r="A147" s="25" t="s">
        <v>371</v>
      </c>
      <c r="B147" s="8" t="s">
        <v>109</v>
      </c>
      <c r="C147" s="8" t="s">
        <v>70</v>
      </c>
      <c r="D147" s="28" t="s">
        <v>281</v>
      </c>
      <c r="E147" s="39">
        <v>0</v>
      </c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11" customFormat="1" ht="15.75">
      <c r="A148" s="25" t="s">
        <v>372</v>
      </c>
      <c r="B148" s="8" t="s">
        <v>110</v>
      </c>
      <c r="C148" s="8" t="s">
        <v>70</v>
      </c>
      <c r="D148" s="28" t="s">
        <v>34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s="11" customFormat="1" ht="15.75">
      <c r="A149" s="25" t="s">
        <v>373</v>
      </c>
      <c r="B149" s="8" t="s">
        <v>67</v>
      </c>
      <c r="C149" s="8" t="s">
        <v>70</v>
      </c>
      <c r="D149" s="28" t="s">
        <v>12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s="11" customFormat="1" ht="15.75">
      <c r="A150" s="25" t="s">
        <v>374</v>
      </c>
      <c r="B150" s="8" t="s">
        <v>111</v>
      </c>
      <c r="C150" s="8" t="s">
        <v>76</v>
      </c>
      <c r="D150" s="28">
        <f>E147/E2</f>
        <v>0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11" customFormat="1" ht="31.5">
      <c r="A151" s="25" t="s">
        <v>375</v>
      </c>
      <c r="B151" s="8" t="s">
        <v>109</v>
      </c>
      <c r="C151" s="8" t="s">
        <v>70</v>
      </c>
      <c r="D151" s="28" t="s">
        <v>283</v>
      </c>
      <c r="E151" s="39">
        <v>829.06</v>
      </c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s="11" customFormat="1" ht="15.75">
      <c r="A152" s="25" t="s">
        <v>376</v>
      </c>
      <c r="B152" s="8" t="s">
        <v>110</v>
      </c>
      <c r="C152" s="8" t="s">
        <v>70</v>
      </c>
      <c r="D152" s="28" t="s">
        <v>27</v>
      </c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11" customFormat="1" ht="15.75">
      <c r="A153" s="25" t="s">
        <v>377</v>
      </c>
      <c r="B153" s="8" t="s">
        <v>67</v>
      </c>
      <c r="C153" s="8" t="s">
        <v>70</v>
      </c>
      <c r="D153" s="28" t="s">
        <v>12</v>
      </c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11" customFormat="1" ht="15.75">
      <c r="A154" s="25" t="s">
        <v>378</v>
      </c>
      <c r="B154" s="8" t="s">
        <v>111</v>
      </c>
      <c r="C154" s="8" t="s">
        <v>76</v>
      </c>
      <c r="D154" s="28">
        <f>E151/E2</f>
        <v>0.16681623372703677</v>
      </c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11" customFormat="1" ht="31.5">
      <c r="A155" s="25" t="s">
        <v>379</v>
      </c>
      <c r="B155" s="8" t="s">
        <v>109</v>
      </c>
      <c r="C155" s="8" t="s">
        <v>70</v>
      </c>
      <c r="D155" s="28" t="s">
        <v>280</v>
      </c>
      <c r="E155" s="39">
        <v>975.57</v>
      </c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11" customFormat="1" ht="15.75">
      <c r="A156" s="25" t="s">
        <v>380</v>
      </c>
      <c r="B156" s="8" t="s">
        <v>110</v>
      </c>
      <c r="C156" s="8" t="s">
        <v>70</v>
      </c>
      <c r="D156" s="28" t="s">
        <v>27</v>
      </c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11" customFormat="1" ht="15.75">
      <c r="A157" s="25" t="s">
        <v>381</v>
      </c>
      <c r="B157" s="8" t="s">
        <v>67</v>
      </c>
      <c r="C157" s="8" t="s">
        <v>70</v>
      </c>
      <c r="D157" s="28" t="s">
        <v>12</v>
      </c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s="11" customFormat="1" ht="15.75">
      <c r="A158" s="25" t="s">
        <v>382</v>
      </c>
      <c r="B158" s="8" t="s">
        <v>111</v>
      </c>
      <c r="C158" s="8" t="s">
        <v>76</v>
      </c>
      <c r="D158" s="28">
        <f>E155/E2</f>
        <v>0.19629570011469047</v>
      </c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s="11" customFormat="1" ht="31.5">
      <c r="A159" s="25" t="s">
        <v>383</v>
      </c>
      <c r="B159" s="8" t="s">
        <v>109</v>
      </c>
      <c r="C159" s="8" t="s">
        <v>70</v>
      </c>
      <c r="D159" s="28" t="s">
        <v>304</v>
      </c>
      <c r="E159" s="39">
        <v>0</v>
      </c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s="11" customFormat="1" ht="15.75">
      <c r="A160" s="25" t="s">
        <v>384</v>
      </c>
      <c r="B160" s="8" t="s">
        <v>110</v>
      </c>
      <c r="C160" s="8" t="s">
        <v>70</v>
      </c>
      <c r="D160" s="28" t="s">
        <v>27</v>
      </c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s="11" customFormat="1" ht="15.75">
      <c r="A161" s="25" t="s">
        <v>385</v>
      </c>
      <c r="B161" s="8" t="s">
        <v>67</v>
      </c>
      <c r="C161" s="8" t="s">
        <v>70</v>
      </c>
      <c r="D161" s="28" t="s">
        <v>12</v>
      </c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s="11" customFormat="1" ht="15.75">
      <c r="A162" s="25" t="s">
        <v>386</v>
      </c>
      <c r="B162" s="8" t="s">
        <v>111</v>
      </c>
      <c r="C162" s="8" t="s">
        <v>76</v>
      </c>
      <c r="D162" s="28">
        <v>0</v>
      </c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s="11" customFormat="1" ht="31.5">
      <c r="A163" s="25" t="s">
        <v>387</v>
      </c>
      <c r="B163" s="8" t="s">
        <v>109</v>
      </c>
      <c r="C163" s="8" t="s">
        <v>70</v>
      </c>
      <c r="D163" s="8" t="s">
        <v>277</v>
      </c>
      <c r="E163" s="39">
        <v>1915.96</v>
      </c>
      <c r="F163" s="29"/>
      <c r="G163" s="30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s="11" customFormat="1" ht="15.75">
      <c r="A164" s="25" t="s">
        <v>388</v>
      </c>
      <c r="B164" s="8" t="s">
        <v>110</v>
      </c>
      <c r="C164" s="8" t="s">
        <v>70</v>
      </c>
      <c r="D164" s="8" t="s">
        <v>27</v>
      </c>
      <c r="E164" s="39"/>
      <c r="F164" s="31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s="11" customFormat="1" ht="15.75">
      <c r="A165" s="25" t="s">
        <v>389</v>
      </c>
      <c r="B165" s="8" t="s">
        <v>67</v>
      </c>
      <c r="C165" s="8" t="s">
        <v>70</v>
      </c>
      <c r="D165" s="8" t="s">
        <v>12</v>
      </c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s="11" customFormat="1" ht="15.75">
      <c r="A166" s="25" t="s">
        <v>390</v>
      </c>
      <c r="B166" s="8" t="s">
        <v>111</v>
      </c>
      <c r="C166" s="8" t="s">
        <v>76</v>
      </c>
      <c r="D166" s="28">
        <f>E163/E2</f>
        <v>0.3855127869776052</v>
      </c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s="11" customFormat="1" ht="47.25">
      <c r="A167" s="40" t="s">
        <v>164</v>
      </c>
      <c r="B167" s="22" t="s">
        <v>107</v>
      </c>
      <c r="C167" s="22" t="s">
        <v>70</v>
      </c>
      <c r="D167" s="22" t="s">
        <v>41</v>
      </c>
      <c r="E167" s="23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s="11" customFormat="1" ht="15.75">
      <c r="A168" s="25" t="s">
        <v>165</v>
      </c>
      <c r="B168" s="8" t="s">
        <v>108</v>
      </c>
      <c r="C168" s="8" t="s">
        <v>76</v>
      </c>
      <c r="D168" s="8">
        <f>E169+E173+E177+E181+E185+E189+E193+E197+E201+E205+E209</f>
        <v>103536.35999999999</v>
      </c>
      <c r="E168" s="23"/>
      <c r="F168" s="39" t="s">
        <v>310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s="11" customFormat="1" ht="31.5">
      <c r="A169" s="25" t="s">
        <v>166</v>
      </c>
      <c r="B169" s="8" t="s">
        <v>109</v>
      </c>
      <c r="C169" s="8" t="s">
        <v>70</v>
      </c>
      <c r="D169" s="8" t="s">
        <v>42</v>
      </c>
      <c r="E169" s="39">
        <v>503.8</v>
      </c>
      <c r="F169" s="39">
        <v>1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s="11" customFormat="1" ht="15.75">
      <c r="A170" s="25" t="s">
        <v>167</v>
      </c>
      <c r="B170" s="8" t="s">
        <v>110</v>
      </c>
      <c r="C170" s="8" t="s">
        <v>70</v>
      </c>
      <c r="D170" s="8" t="s">
        <v>43</v>
      </c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s="11" customFormat="1" ht="15.75">
      <c r="A171" s="25" t="s">
        <v>168</v>
      </c>
      <c r="B171" s="8" t="s">
        <v>67</v>
      </c>
      <c r="C171" s="8" t="s">
        <v>70</v>
      </c>
      <c r="D171" s="8" t="s">
        <v>22</v>
      </c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s="11" customFormat="1" ht="15.75">
      <c r="A172" s="25" t="s">
        <v>169</v>
      </c>
      <c r="B172" s="8" t="s">
        <v>111</v>
      </c>
      <c r="C172" s="8" t="s">
        <v>76</v>
      </c>
      <c r="D172" s="28">
        <v>251.9</v>
      </c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s="11" customFormat="1" ht="31.5">
      <c r="A173" s="25" t="s">
        <v>170</v>
      </c>
      <c r="B173" s="8" t="s">
        <v>109</v>
      </c>
      <c r="C173" s="8" t="s">
        <v>70</v>
      </c>
      <c r="D173" s="8" t="s">
        <v>309</v>
      </c>
      <c r="E173" s="39">
        <f>1061.55+1769.25</f>
        <v>2830.8</v>
      </c>
      <c r="F173" s="39">
        <v>1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2" s="11" customFormat="1" ht="15.75">
      <c r="A174" s="25" t="s">
        <v>171</v>
      </c>
      <c r="B174" s="8" t="s">
        <v>110</v>
      </c>
      <c r="C174" s="8" t="s">
        <v>70</v>
      </c>
      <c r="D174" s="8" t="s">
        <v>43</v>
      </c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1:22" s="11" customFormat="1" ht="15.75">
      <c r="A175" s="25" t="s">
        <v>172</v>
      </c>
      <c r="B175" s="8" t="s">
        <v>67</v>
      </c>
      <c r="C175" s="8" t="s">
        <v>70</v>
      </c>
      <c r="D175" s="8" t="s">
        <v>22</v>
      </c>
      <c r="E175" s="23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1:22" s="11" customFormat="1" ht="15.75">
      <c r="A176" s="25" t="s">
        <v>173</v>
      </c>
      <c r="B176" s="8" t="s">
        <v>111</v>
      </c>
      <c r="C176" s="8" t="s">
        <v>76</v>
      </c>
      <c r="D176" s="28">
        <v>353.85</v>
      </c>
      <c r="E176" s="23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2" s="11" customFormat="1" ht="31.5">
      <c r="A177" s="25" t="s">
        <v>174</v>
      </c>
      <c r="B177" s="8" t="s">
        <v>109</v>
      </c>
      <c r="C177" s="8" t="s">
        <v>70</v>
      </c>
      <c r="D177" s="8" t="s">
        <v>44</v>
      </c>
      <c r="E177" s="39">
        <f>955.13+5486.12</f>
        <v>6441.25</v>
      </c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</row>
    <row r="178" spans="1:22" s="11" customFormat="1" ht="15.75">
      <c r="A178" s="25" t="s">
        <v>175</v>
      </c>
      <c r="B178" s="8" t="s">
        <v>110</v>
      </c>
      <c r="C178" s="8" t="s">
        <v>70</v>
      </c>
      <c r="D178" s="8" t="s">
        <v>27</v>
      </c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</row>
    <row r="179" spans="1:22" s="11" customFormat="1" ht="15.75">
      <c r="A179" s="25" t="s">
        <v>176</v>
      </c>
      <c r="B179" s="8" t="s">
        <v>67</v>
      </c>
      <c r="C179" s="8" t="s">
        <v>70</v>
      </c>
      <c r="D179" s="8" t="s">
        <v>12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</row>
    <row r="180" spans="1:22" s="11" customFormat="1" ht="15.75">
      <c r="A180" s="25" t="s">
        <v>177</v>
      </c>
      <c r="B180" s="8" t="s">
        <v>111</v>
      </c>
      <c r="C180" s="8" t="s">
        <v>76</v>
      </c>
      <c r="D180" s="28">
        <f>E177/E2</f>
        <v>1.2960522344513976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</row>
    <row r="181" spans="1:22" s="11" customFormat="1" ht="31.5">
      <c r="A181" s="25" t="s">
        <v>178</v>
      </c>
      <c r="B181" s="8" t="s">
        <v>109</v>
      </c>
      <c r="C181" s="8" t="s">
        <v>70</v>
      </c>
      <c r="D181" s="8" t="s">
        <v>45</v>
      </c>
      <c r="E181" s="39">
        <v>92.43</v>
      </c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</row>
    <row r="182" spans="1:22" s="11" customFormat="1" ht="15.75">
      <c r="A182" s="25" t="s">
        <v>179</v>
      </c>
      <c r="B182" s="8" t="s">
        <v>110</v>
      </c>
      <c r="C182" s="8" t="s">
        <v>70</v>
      </c>
      <c r="D182" s="8" t="s">
        <v>27</v>
      </c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</row>
    <row r="183" spans="1:22" s="11" customFormat="1" ht="15.75">
      <c r="A183" s="25" t="s">
        <v>180</v>
      </c>
      <c r="B183" s="8" t="s">
        <v>67</v>
      </c>
      <c r="C183" s="8" t="s">
        <v>70</v>
      </c>
      <c r="D183" s="8" t="s">
        <v>12</v>
      </c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</row>
    <row r="184" spans="1:22" s="11" customFormat="1" ht="15.75">
      <c r="A184" s="25" t="s">
        <v>181</v>
      </c>
      <c r="B184" s="8" t="s">
        <v>111</v>
      </c>
      <c r="C184" s="8" t="s">
        <v>76</v>
      </c>
      <c r="D184" s="28">
        <f>E181/E2</f>
        <v>0.01859795971749935</v>
      </c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</row>
    <row r="185" spans="1:22" s="11" customFormat="1" ht="31.5">
      <c r="A185" s="25" t="s">
        <v>182</v>
      </c>
      <c r="B185" s="8" t="s">
        <v>109</v>
      </c>
      <c r="C185" s="8" t="s">
        <v>70</v>
      </c>
      <c r="D185" s="8" t="s">
        <v>46</v>
      </c>
      <c r="E185" s="39">
        <f>288.89+11448.57+2947.72+649.78</f>
        <v>15334.96</v>
      </c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</row>
    <row r="186" spans="1:22" s="11" customFormat="1" ht="15.75">
      <c r="A186" s="25" t="s">
        <v>183</v>
      </c>
      <c r="B186" s="8" t="s">
        <v>110</v>
      </c>
      <c r="C186" s="8" t="s">
        <v>70</v>
      </c>
      <c r="D186" s="8" t="s">
        <v>27</v>
      </c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</row>
    <row r="187" spans="1:22" s="11" customFormat="1" ht="15.75">
      <c r="A187" s="25" t="s">
        <v>185</v>
      </c>
      <c r="B187" s="8" t="s">
        <v>67</v>
      </c>
      <c r="C187" s="8" t="s">
        <v>70</v>
      </c>
      <c r="D187" s="8" t="s">
        <v>12</v>
      </c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</row>
    <row r="188" spans="1:22" s="11" customFormat="1" ht="15.75">
      <c r="A188" s="25" t="s">
        <v>186</v>
      </c>
      <c r="B188" s="8" t="s">
        <v>111</v>
      </c>
      <c r="C188" s="8" t="s">
        <v>76</v>
      </c>
      <c r="D188" s="28">
        <f>E185/E2</f>
        <v>3.085567114026439</v>
      </c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</row>
    <row r="189" spans="1:22" s="11" customFormat="1" ht="31.5">
      <c r="A189" s="25" t="s">
        <v>187</v>
      </c>
      <c r="B189" s="8" t="s">
        <v>109</v>
      </c>
      <c r="C189" s="8" t="s">
        <v>70</v>
      </c>
      <c r="D189" s="8" t="s">
        <v>269</v>
      </c>
      <c r="E189" s="39">
        <f>288.89+331.85+4249.34+882.72+877.89+1165.13</f>
        <v>7795.820000000001</v>
      </c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</row>
    <row r="190" spans="1:22" s="11" customFormat="1" ht="15.75">
      <c r="A190" s="25" t="s">
        <v>184</v>
      </c>
      <c r="B190" s="8" t="s">
        <v>110</v>
      </c>
      <c r="C190" s="8" t="s">
        <v>70</v>
      </c>
      <c r="D190" s="8" t="s">
        <v>27</v>
      </c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</row>
    <row r="191" spans="1:22" s="11" customFormat="1" ht="15.75">
      <c r="A191" s="25" t="s">
        <v>188</v>
      </c>
      <c r="B191" s="8" t="s">
        <v>67</v>
      </c>
      <c r="C191" s="8" t="s">
        <v>70</v>
      </c>
      <c r="D191" s="8" t="s">
        <v>12</v>
      </c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</row>
    <row r="192" spans="1:22" s="11" customFormat="1" ht="15.75">
      <c r="A192" s="25" t="s">
        <v>189</v>
      </c>
      <c r="B192" s="8" t="s">
        <v>111</v>
      </c>
      <c r="C192" s="8" t="s">
        <v>76</v>
      </c>
      <c r="D192" s="28">
        <f>E189/E2</f>
        <v>1.5686070142256385</v>
      </c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</row>
    <row r="193" spans="1:22" s="11" customFormat="1" ht="31.5">
      <c r="A193" s="25" t="s">
        <v>190</v>
      </c>
      <c r="B193" s="8" t="s">
        <v>109</v>
      </c>
      <c r="C193" s="8" t="s">
        <v>70</v>
      </c>
      <c r="D193" s="28" t="s">
        <v>306</v>
      </c>
      <c r="E193" s="39">
        <f>3436.24+357.01+49.04+331.85+4382.86+3637.82+34.06+1176.96+1789.85+1875.1</f>
        <v>17070.79</v>
      </c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</row>
    <row r="194" spans="1:22" s="11" customFormat="1" ht="15.75">
      <c r="A194" s="25" t="s">
        <v>191</v>
      </c>
      <c r="B194" s="8" t="s">
        <v>110</v>
      </c>
      <c r="C194" s="8" t="s">
        <v>70</v>
      </c>
      <c r="D194" s="28" t="s">
        <v>27</v>
      </c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</row>
    <row r="195" spans="1:22" s="11" customFormat="1" ht="15.75">
      <c r="A195" s="25" t="s">
        <v>192</v>
      </c>
      <c r="B195" s="8" t="s">
        <v>67</v>
      </c>
      <c r="C195" s="8" t="s">
        <v>70</v>
      </c>
      <c r="D195" s="28" t="s">
        <v>12</v>
      </c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</row>
    <row r="196" spans="1:22" s="11" customFormat="1" ht="15.75">
      <c r="A196" s="25" t="s">
        <v>193</v>
      </c>
      <c r="B196" s="8" t="s">
        <v>111</v>
      </c>
      <c r="C196" s="8" t="s">
        <v>76</v>
      </c>
      <c r="D196" s="28">
        <f>E193/E2</f>
        <v>3.4348357109801007</v>
      </c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</row>
    <row r="197" spans="1:22" s="11" customFormat="1" ht="31.5">
      <c r="A197" s="25" t="s">
        <v>194</v>
      </c>
      <c r="B197" s="8" t="s">
        <v>109</v>
      </c>
      <c r="C197" s="8" t="s">
        <v>70</v>
      </c>
      <c r="D197" s="8" t="s">
        <v>47</v>
      </c>
      <c r="E197" s="39">
        <f>1797.09+239.28+2644.42</f>
        <v>4680.79</v>
      </c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</row>
    <row r="198" spans="1:22" s="11" customFormat="1" ht="15.75">
      <c r="A198" s="25" t="s">
        <v>195</v>
      </c>
      <c r="B198" s="8" t="s">
        <v>110</v>
      </c>
      <c r="C198" s="8" t="s">
        <v>70</v>
      </c>
      <c r="D198" s="8" t="s">
        <v>27</v>
      </c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</row>
    <row r="199" spans="1:22" s="11" customFormat="1" ht="15.75">
      <c r="A199" s="25" t="s">
        <v>196</v>
      </c>
      <c r="B199" s="8" t="s">
        <v>67</v>
      </c>
      <c r="C199" s="8" t="s">
        <v>70</v>
      </c>
      <c r="D199" s="8" t="s">
        <v>12</v>
      </c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</row>
    <row r="200" spans="1:22" s="11" customFormat="1" ht="15.75">
      <c r="A200" s="25" t="s">
        <v>197</v>
      </c>
      <c r="B200" s="8" t="s">
        <v>111</v>
      </c>
      <c r="C200" s="8" t="s">
        <v>76</v>
      </c>
      <c r="D200" s="28">
        <f>E197/E2</f>
        <v>0.9418278033763255</v>
      </c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</row>
    <row r="201" spans="1:22" s="11" customFormat="1" ht="31.5">
      <c r="A201" s="25" t="s">
        <v>391</v>
      </c>
      <c r="B201" s="8" t="s">
        <v>109</v>
      </c>
      <c r="C201" s="8" t="s">
        <v>70</v>
      </c>
      <c r="D201" s="8" t="s">
        <v>48</v>
      </c>
      <c r="E201" s="39">
        <f>203.54+85.35</f>
        <v>288.89</v>
      </c>
      <c r="F201" s="39" t="s">
        <v>278</v>
      </c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</row>
    <row r="202" spans="1:22" s="11" customFormat="1" ht="15.75">
      <c r="A202" s="25" t="s">
        <v>392</v>
      </c>
      <c r="B202" s="8" t="s">
        <v>110</v>
      </c>
      <c r="C202" s="8" t="s">
        <v>70</v>
      </c>
      <c r="D202" s="8" t="s">
        <v>27</v>
      </c>
      <c r="E202" s="39"/>
      <c r="F202" s="39" t="s">
        <v>12</v>
      </c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</row>
    <row r="203" spans="1:22" s="11" customFormat="1" ht="15.75">
      <c r="A203" s="25" t="s">
        <v>393</v>
      </c>
      <c r="B203" s="8" t="s">
        <v>67</v>
      </c>
      <c r="C203" s="8" t="s">
        <v>70</v>
      </c>
      <c r="D203" s="8" t="s">
        <v>12</v>
      </c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</row>
    <row r="204" spans="1:22" s="11" customFormat="1" ht="15.75">
      <c r="A204" s="25" t="s">
        <v>394</v>
      </c>
      <c r="B204" s="8" t="s">
        <v>111</v>
      </c>
      <c r="C204" s="8" t="s">
        <v>76</v>
      </c>
      <c r="D204" s="28">
        <f>E201/E2</f>
        <v>0.05812793013943943</v>
      </c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</row>
    <row r="205" spans="1:22" s="11" customFormat="1" ht="31.5">
      <c r="A205" s="25" t="s">
        <v>395</v>
      </c>
      <c r="B205" s="8" t="s">
        <v>109</v>
      </c>
      <c r="C205" s="8" t="s">
        <v>70</v>
      </c>
      <c r="D205" s="8" t="s">
        <v>49</v>
      </c>
      <c r="E205" s="39">
        <f>4322.4+68.13+3876.34+7174.82+3640.68+2059.66+2701.8+239.57+46.3</f>
        <v>24129.699999999997</v>
      </c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</row>
    <row r="206" spans="1:22" s="11" customFormat="1" ht="15.75">
      <c r="A206" s="25" t="s">
        <v>396</v>
      </c>
      <c r="B206" s="8" t="s">
        <v>110</v>
      </c>
      <c r="C206" s="8" t="s">
        <v>70</v>
      </c>
      <c r="D206" s="8" t="s">
        <v>27</v>
      </c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</row>
    <row r="207" spans="1:22" s="11" customFormat="1" ht="15.75">
      <c r="A207" s="25" t="s">
        <v>397</v>
      </c>
      <c r="B207" s="8" t="s">
        <v>67</v>
      </c>
      <c r="C207" s="8" t="s">
        <v>70</v>
      </c>
      <c r="D207" s="8" t="s">
        <v>12</v>
      </c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</row>
    <row r="208" spans="1:22" s="11" customFormat="1" ht="15.75">
      <c r="A208" s="25" t="s">
        <v>398</v>
      </c>
      <c r="B208" s="8" t="s">
        <v>111</v>
      </c>
      <c r="C208" s="8" t="s">
        <v>76</v>
      </c>
      <c r="D208" s="28">
        <f>E205/E2</f>
        <v>4.855168112034447</v>
      </c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</row>
    <row r="209" spans="1:22" s="11" customFormat="1" ht="31.5">
      <c r="A209" s="25" t="s">
        <v>399</v>
      </c>
      <c r="B209" s="8" t="s">
        <v>109</v>
      </c>
      <c r="C209" s="8" t="s">
        <v>70</v>
      </c>
      <c r="D209" s="28" t="s">
        <v>305</v>
      </c>
      <c r="E209" s="39">
        <f>12671.17+11695.96</f>
        <v>24367.129999999997</v>
      </c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</row>
    <row r="210" spans="1:22" s="11" customFormat="1" ht="15.75">
      <c r="A210" s="25" t="s">
        <v>400</v>
      </c>
      <c r="B210" s="8" t="s">
        <v>110</v>
      </c>
      <c r="C210" s="8" t="s">
        <v>70</v>
      </c>
      <c r="D210" s="28" t="s">
        <v>27</v>
      </c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</row>
    <row r="211" spans="1:22" s="11" customFormat="1" ht="15.75">
      <c r="A211" s="25" t="s">
        <v>401</v>
      </c>
      <c r="B211" s="8" t="s">
        <v>67</v>
      </c>
      <c r="C211" s="8" t="s">
        <v>70</v>
      </c>
      <c r="D211" s="28" t="s">
        <v>12</v>
      </c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</row>
    <row r="212" spans="1:22" s="11" customFormat="1" ht="15.75">
      <c r="A212" s="25" t="s">
        <v>402</v>
      </c>
      <c r="B212" s="8" t="s">
        <v>111</v>
      </c>
      <c r="C212" s="8" t="s">
        <v>76</v>
      </c>
      <c r="D212" s="28">
        <f>E209/E2</f>
        <v>4.902941709088714</v>
      </c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</row>
    <row r="213" spans="1:22" s="11" customFormat="1" ht="47.25">
      <c r="A213" s="40" t="s">
        <v>232</v>
      </c>
      <c r="B213" s="22" t="s">
        <v>107</v>
      </c>
      <c r="C213" s="22" t="s">
        <v>70</v>
      </c>
      <c r="D213" s="22" t="s">
        <v>50</v>
      </c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</row>
    <row r="214" spans="1:22" s="11" customFormat="1" ht="18.75">
      <c r="A214" s="25" t="s">
        <v>198</v>
      </c>
      <c r="B214" s="8" t="s">
        <v>108</v>
      </c>
      <c r="C214" s="8" t="s">
        <v>76</v>
      </c>
      <c r="D214" s="8">
        <f>E215+E219+E223+E227+E231+E235+E239+E243+E247+E251</f>
        <v>6137.66</v>
      </c>
      <c r="E214" s="39"/>
      <c r="F214" s="32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</row>
    <row r="215" spans="1:22" s="11" customFormat="1" ht="31.5">
      <c r="A215" s="25" t="s">
        <v>199</v>
      </c>
      <c r="B215" s="8" t="s">
        <v>109</v>
      </c>
      <c r="C215" s="8" t="s">
        <v>70</v>
      </c>
      <c r="D215" s="8" t="s">
        <v>51</v>
      </c>
      <c r="E215" s="39">
        <v>0</v>
      </c>
      <c r="F215" s="39" t="s">
        <v>307</v>
      </c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</row>
    <row r="216" spans="1:22" s="11" customFormat="1" ht="15.75">
      <c r="A216" s="25" t="s">
        <v>228</v>
      </c>
      <c r="B216" s="8" t="s">
        <v>110</v>
      </c>
      <c r="C216" s="8" t="s">
        <v>70</v>
      </c>
      <c r="D216" s="8" t="s">
        <v>27</v>
      </c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</row>
    <row r="217" spans="1:22" s="11" customFormat="1" ht="15.75">
      <c r="A217" s="25" t="s">
        <v>200</v>
      </c>
      <c r="B217" s="8" t="s">
        <v>67</v>
      </c>
      <c r="C217" s="8" t="s">
        <v>70</v>
      </c>
      <c r="D217" s="8" t="s">
        <v>12</v>
      </c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</row>
    <row r="218" spans="1:22" s="11" customFormat="1" ht="15.75">
      <c r="A218" s="25" t="s">
        <v>201</v>
      </c>
      <c r="B218" s="8" t="s">
        <v>111</v>
      </c>
      <c r="C218" s="8" t="s">
        <v>76</v>
      </c>
      <c r="D218" s="8">
        <v>0</v>
      </c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</row>
    <row r="219" spans="1:22" s="11" customFormat="1" ht="31.5">
      <c r="A219" s="25" t="s">
        <v>202</v>
      </c>
      <c r="B219" s="8" t="s">
        <v>109</v>
      </c>
      <c r="C219" s="8" t="s">
        <v>70</v>
      </c>
      <c r="D219" s="8" t="s">
        <v>53</v>
      </c>
      <c r="E219" s="39">
        <v>0</v>
      </c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</row>
    <row r="220" spans="1:22" s="11" customFormat="1" ht="15.75">
      <c r="A220" s="25" t="s">
        <v>203</v>
      </c>
      <c r="B220" s="8" t="s">
        <v>110</v>
      </c>
      <c r="C220" s="8" t="s">
        <v>70</v>
      </c>
      <c r="D220" s="8" t="s">
        <v>27</v>
      </c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</row>
    <row r="221" spans="1:22" s="11" customFormat="1" ht="15.75">
      <c r="A221" s="25" t="s">
        <v>204</v>
      </c>
      <c r="B221" s="8" t="s">
        <v>67</v>
      </c>
      <c r="C221" s="8" t="s">
        <v>70</v>
      </c>
      <c r="D221" s="8" t="s">
        <v>12</v>
      </c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</row>
    <row r="222" spans="1:22" s="11" customFormat="1" ht="15.75">
      <c r="A222" s="25" t="s">
        <v>205</v>
      </c>
      <c r="B222" s="8" t="s">
        <v>111</v>
      </c>
      <c r="C222" s="8" t="s">
        <v>76</v>
      </c>
      <c r="D222" s="28">
        <f>E219/E2</f>
        <v>0</v>
      </c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</row>
    <row r="223" spans="1:22" s="11" customFormat="1" ht="31.5">
      <c r="A223" s="25" t="s">
        <v>206</v>
      </c>
      <c r="B223" s="8" t="s">
        <v>109</v>
      </c>
      <c r="C223" s="8" t="s">
        <v>70</v>
      </c>
      <c r="D223" s="8" t="s">
        <v>52</v>
      </c>
      <c r="E223" s="39">
        <v>0</v>
      </c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</row>
    <row r="224" spans="1:22" s="11" customFormat="1" ht="15.75">
      <c r="A224" s="25" t="s">
        <v>207</v>
      </c>
      <c r="B224" s="8" t="s">
        <v>110</v>
      </c>
      <c r="C224" s="8" t="s">
        <v>70</v>
      </c>
      <c r="D224" s="8" t="s">
        <v>27</v>
      </c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</row>
    <row r="225" spans="1:22" s="11" customFormat="1" ht="15.75">
      <c r="A225" s="25" t="s">
        <v>208</v>
      </c>
      <c r="B225" s="8" t="s">
        <v>67</v>
      </c>
      <c r="C225" s="8" t="s">
        <v>70</v>
      </c>
      <c r="D225" s="8" t="s">
        <v>12</v>
      </c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</row>
    <row r="226" spans="1:22" s="11" customFormat="1" ht="15.75">
      <c r="A226" s="25" t="s">
        <v>209</v>
      </c>
      <c r="B226" s="8" t="s">
        <v>111</v>
      </c>
      <c r="C226" s="8" t="s">
        <v>76</v>
      </c>
      <c r="D226" s="8">
        <v>0</v>
      </c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</row>
    <row r="227" spans="1:22" s="11" customFormat="1" ht="31.5">
      <c r="A227" s="25" t="s">
        <v>210</v>
      </c>
      <c r="B227" s="8" t="s">
        <v>109</v>
      </c>
      <c r="C227" s="8" t="s">
        <v>70</v>
      </c>
      <c r="D227" s="8" t="s">
        <v>233</v>
      </c>
      <c r="E227" s="39">
        <v>0</v>
      </c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</row>
    <row r="228" spans="1:22" s="11" customFormat="1" ht="15.75">
      <c r="A228" s="25" t="s">
        <v>211</v>
      </c>
      <c r="B228" s="8" t="s">
        <v>110</v>
      </c>
      <c r="C228" s="8" t="s">
        <v>70</v>
      </c>
      <c r="D228" s="8" t="s">
        <v>27</v>
      </c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</row>
    <row r="229" spans="1:22" s="11" customFormat="1" ht="15.75">
      <c r="A229" s="25" t="s">
        <v>212</v>
      </c>
      <c r="B229" s="8" t="s">
        <v>67</v>
      </c>
      <c r="C229" s="8" t="s">
        <v>70</v>
      </c>
      <c r="D229" s="8" t="s">
        <v>12</v>
      </c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</row>
    <row r="230" spans="1:22" s="11" customFormat="1" ht="15.75">
      <c r="A230" s="25" t="s">
        <v>213</v>
      </c>
      <c r="B230" s="8" t="s">
        <v>111</v>
      </c>
      <c r="C230" s="8" t="s">
        <v>76</v>
      </c>
      <c r="D230" s="8">
        <v>0</v>
      </c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</row>
    <row r="231" spans="1:22" s="11" customFormat="1" ht="31.5">
      <c r="A231" s="25" t="s">
        <v>214</v>
      </c>
      <c r="B231" s="8" t="s">
        <v>109</v>
      </c>
      <c r="C231" s="8" t="s">
        <v>70</v>
      </c>
      <c r="D231" s="8" t="s">
        <v>284</v>
      </c>
      <c r="E231" s="39">
        <f>3973.23</f>
        <v>3973.23</v>
      </c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</row>
    <row r="232" spans="1:22" s="11" customFormat="1" ht="15.75">
      <c r="A232" s="25" t="s">
        <v>215</v>
      </c>
      <c r="B232" s="8" t="s">
        <v>110</v>
      </c>
      <c r="C232" s="8" t="s">
        <v>70</v>
      </c>
      <c r="D232" s="8" t="s">
        <v>27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</row>
    <row r="233" spans="1:22" s="11" customFormat="1" ht="15.75">
      <c r="A233" s="25" t="s">
        <v>216</v>
      </c>
      <c r="B233" s="8" t="s">
        <v>67</v>
      </c>
      <c r="C233" s="8" t="s">
        <v>70</v>
      </c>
      <c r="D233" s="8" t="s">
        <v>12</v>
      </c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</row>
    <row r="234" spans="1:22" s="11" customFormat="1" ht="15.75">
      <c r="A234" s="25" t="s">
        <v>217</v>
      </c>
      <c r="B234" s="8" t="s">
        <v>111</v>
      </c>
      <c r="C234" s="8" t="s">
        <v>76</v>
      </c>
      <c r="D234" s="28">
        <f>E231/E2</f>
        <v>0.7994587416245801</v>
      </c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</row>
    <row r="235" spans="1:22" s="11" customFormat="1" ht="31.5">
      <c r="A235" s="25" t="s">
        <v>218</v>
      </c>
      <c r="B235" s="8" t="s">
        <v>109</v>
      </c>
      <c r="C235" s="8" t="s">
        <v>70</v>
      </c>
      <c r="D235" s="8" t="s">
        <v>1</v>
      </c>
      <c r="E235" s="39">
        <v>764.49</v>
      </c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</row>
    <row r="236" spans="1:22" s="11" customFormat="1" ht="15.75">
      <c r="A236" s="25" t="s">
        <v>219</v>
      </c>
      <c r="B236" s="8" t="s">
        <v>110</v>
      </c>
      <c r="C236" s="8" t="s">
        <v>70</v>
      </c>
      <c r="D236" s="8" t="s">
        <v>27</v>
      </c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</row>
    <row r="237" spans="1:22" s="11" customFormat="1" ht="15.75">
      <c r="A237" s="25" t="s">
        <v>220</v>
      </c>
      <c r="B237" s="8" t="s">
        <v>67</v>
      </c>
      <c r="C237" s="8" t="s">
        <v>70</v>
      </c>
      <c r="D237" s="8" t="s">
        <v>12</v>
      </c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</row>
    <row r="238" spans="1:22" s="11" customFormat="1" ht="15.75">
      <c r="A238" s="25" t="s">
        <v>221</v>
      </c>
      <c r="B238" s="8" t="s">
        <v>111</v>
      </c>
      <c r="C238" s="8" t="s">
        <v>76</v>
      </c>
      <c r="D238" s="28">
        <f>E235/E2</f>
        <v>0.1538240206040363</v>
      </c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</row>
    <row r="239" spans="1:22" s="11" customFormat="1" ht="31.5">
      <c r="A239" s="25" t="s">
        <v>222</v>
      </c>
      <c r="B239" s="8" t="s">
        <v>109</v>
      </c>
      <c r="C239" s="8" t="s">
        <v>70</v>
      </c>
      <c r="D239" s="8" t="s">
        <v>0</v>
      </c>
      <c r="E239" s="39">
        <v>0</v>
      </c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</row>
    <row r="240" spans="1:22" s="11" customFormat="1" ht="15.75">
      <c r="A240" s="25" t="s">
        <v>223</v>
      </c>
      <c r="B240" s="8" t="s">
        <v>110</v>
      </c>
      <c r="C240" s="8" t="s">
        <v>70</v>
      </c>
      <c r="D240" s="8" t="s">
        <v>27</v>
      </c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</row>
    <row r="241" spans="1:22" s="11" customFormat="1" ht="15.75">
      <c r="A241" s="25" t="s">
        <v>224</v>
      </c>
      <c r="B241" s="8" t="s">
        <v>67</v>
      </c>
      <c r="C241" s="8" t="s">
        <v>70</v>
      </c>
      <c r="D241" s="8" t="s">
        <v>12</v>
      </c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</row>
    <row r="242" spans="1:22" s="11" customFormat="1" ht="15.75">
      <c r="A242" s="25" t="s">
        <v>225</v>
      </c>
      <c r="B242" s="8" t="s">
        <v>111</v>
      </c>
      <c r="C242" s="8" t="s">
        <v>76</v>
      </c>
      <c r="D242" s="28">
        <f>E239/E2</f>
        <v>0</v>
      </c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</row>
    <row r="243" spans="1:22" s="11" customFormat="1" ht="31.5">
      <c r="A243" s="25" t="s">
        <v>227</v>
      </c>
      <c r="B243" s="8" t="s">
        <v>109</v>
      </c>
      <c r="C243" s="8" t="s">
        <v>70</v>
      </c>
      <c r="D243" s="8" t="s">
        <v>54</v>
      </c>
      <c r="E243" s="39">
        <v>0</v>
      </c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</row>
    <row r="244" spans="1:22" s="11" customFormat="1" ht="15.75">
      <c r="A244" s="25" t="s">
        <v>229</v>
      </c>
      <c r="B244" s="8" t="s">
        <v>110</v>
      </c>
      <c r="C244" s="8" t="s">
        <v>70</v>
      </c>
      <c r="D244" s="8" t="s">
        <v>27</v>
      </c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</row>
    <row r="245" spans="1:22" s="11" customFormat="1" ht="15.75">
      <c r="A245" s="25" t="s">
        <v>230</v>
      </c>
      <c r="B245" s="8" t="s">
        <v>67</v>
      </c>
      <c r="C245" s="8" t="s">
        <v>70</v>
      </c>
      <c r="D245" s="8" t="s">
        <v>12</v>
      </c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</row>
    <row r="246" spans="1:22" s="11" customFormat="1" ht="15.75">
      <c r="A246" s="25" t="s">
        <v>231</v>
      </c>
      <c r="B246" s="8" t="s">
        <v>111</v>
      </c>
      <c r="C246" s="8" t="s">
        <v>76</v>
      </c>
      <c r="D246" s="28">
        <f>E243/E2</f>
        <v>0</v>
      </c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</row>
    <row r="247" spans="1:22" s="11" customFormat="1" ht="31.5">
      <c r="A247" s="25" t="s">
        <v>234</v>
      </c>
      <c r="B247" s="8" t="s">
        <v>109</v>
      </c>
      <c r="C247" s="8" t="s">
        <v>70</v>
      </c>
      <c r="D247" s="8" t="s">
        <v>55</v>
      </c>
      <c r="E247" s="39">
        <v>939.12</v>
      </c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</row>
    <row r="248" spans="1:22" s="11" customFormat="1" ht="15.75">
      <c r="A248" s="25" t="s">
        <v>235</v>
      </c>
      <c r="B248" s="8" t="s">
        <v>110</v>
      </c>
      <c r="C248" s="8" t="s">
        <v>70</v>
      </c>
      <c r="D248" s="8" t="s">
        <v>27</v>
      </c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</row>
    <row r="249" spans="1:22" s="11" customFormat="1" ht="15.75">
      <c r="A249" s="25" t="s">
        <v>236</v>
      </c>
      <c r="B249" s="8" t="s">
        <v>67</v>
      </c>
      <c r="C249" s="8" t="s">
        <v>70</v>
      </c>
      <c r="D249" s="8" t="s">
        <v>12</v>
      </c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</row>
    <row r="250" spans="1:22" s="11" customFormat="1" ht="15.75">
      <c r="A250" s="25" t="s">
        <v>237</v>
      </c>
      <c r="B250" s="8" t="s">
        <v>111</v>
      </c>
      <c r="C250" s="8" t="s">
        <v>76</v>
      </c>
      <c r="D250" s="28">
        <f>E247/E2</f>
        <v>0.18896154852210306</v>
      </c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</row>
    <row r="251" spans="1:22" s="11" customFormat="1" ht="31.5">
      <c r="A251" s="25" t="s">
        <v>299</v>
      </c>
      <c r="B251" s="8" t="s">
        <v>109</v>
      </c>
      <c r="C251" s="8" t="s">
        <v>70</v>
      </c>
      <c r="D251" s="8" t="s">
        <v>56</v>
      </c>
      <c r="E251" s="39">
        <v>460.82</v>
      </c>
      <c r="F251" s="39" t="s">
        <v>279</v>
      </c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</row>
    <row r="252" spans="1:22" s="11" customFormat="1" ht="15.75">
      <c r="A252" s="25" t="s">
        <v>300</v>
      </c>
      <c r="B252" s="8" t="s">
        <v>110</v>
      </c>
      <c r="C252" s="8" t="s">
        <v>70</v>
      </c>
      <c r="D252" s="8" t="s">
        <v>27</v>
      </c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</row>
    <row r="253" spans="1:22" s="11" customFormat="1" ht="15.75">
      <c r="A253" s="25" t="s">
        <v>301</v>
      </c>
      <c r="B253" s="8" t="s">
        <v>67</v>
      </c>
      <c r="C253" s="8" t="s">
        <v>70</v>
      </c>
      <c r="D253" s="8" t="s">
        <v>270</v>
      </c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</row>
    <row r="254" spans="1:22" s="11" customFormat="1" ht="15.75">
      <c r="A254" s="25" t="s">
        <v>302</v>
      </c>
      <c r="B254" s="8" t="s">
        <v>111</v>
      </c>
      <c r="C254" s="8" t="s">
        <v>76</v>
      </c>
      <c r="D254" s="28">
        <f>E251/E2</f>
        <v>0.09272218756916639</v>
      </c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</row>
    <row r="255" spans="1:22" s="11" customFormat="1" ht="15.75">
      <c r="A255" s="25"/>
      <c r="B255" s="22" t="s">
        <v>226</v>
      </c>
      <c r="C255" s="8" t="s">
        <v>76</v>
      </c>
      <c r="D255" s="33">
        <f>SUM(D90,D28,D34,D60,D66,D72,D78,D84,D100,D110,D168,D214)</f>
        <v>463415.886</v>
      </c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</row>
    <row r="256" spans="1:4" ht="15.75">
      <c r="A256" s="72" t="s">
        <v>238</v>
      </c>
      <c r="B256" s="72"/>
      <c r="C256" s="72"/>
      <c r="D256" s="72"/>
    </row>
    <row r="257" spans="1:4" s="3" customFormat="1" ht="15.75">
      <c r="A257" s="6" t="s">
        <v>239</v>
      </c>
      <c r="B257" s="7" t="s">
        <v>240</v>
      </c>
      <c r="C257" s="7" t="s">
        <v>241</v>
      </c>
      <c r="D257" s="7">
        <v>4</v>
      </c>
    </row>
    <row r="258" spans="1:4" s="3" customFormat="1" ht="15.75">
      <c r="A258" s="6" t="s">
        <v>242</v>
      </c>
      <c r="B258" s="7" t="s">
        <v>243</v>
      </c>
      <c r="C258" s="7" t="s">
        <v>241</v>
      </c>
      <c r="D258" s="7">
        <v>2</v>
      </c>
    </row>
    <row r="259" spans="1:4" s="3" customFormat="1" ht="15.75">
      <c r="A259" s="6" t="s">
        <v>244</v>
      </c>
      <c r="B259" s="7" t="s">
        <v>245</v>
      </c>
      <c r="C259" s="7" t="s">
        <v>241</v>
      </c>
      <c r="D259" s="7">
        <v>2</v>
      </c>
    </row>
    <row r="260" spans="1:4" s="3" customFormat="1" ht="15.75">
      <c r="A260" s="6" t="s">
        <v>246</v>
      </c>
      <c r="B260" s="7" t="s">
        <v>247</v>
      </c>
      <c r="C260" s="7" t="s">
        <v>76</v>
      </c>
      <c r="D260" s="7">
        <v>-70067.14</v>
      </c>
    </row>
    <row r="261" spans="1:4" s="3" customFormat="1" ht="15.75">
      <c r="A261" s="72" t="s">
        <v>248</v>
      </c>
      <c r="B261" s="72"/>
      <c r="C261" s="72"/>
      <c r="D261" s="72"/>
    </row>
    <row r="262" spans="1:4" s="3" customFormat="1" ht="15.75">
      <c r="A262" s="6" t="s">
        <v>249</v>
      </c>
      <c r="B262" s="7" t="s">
        <v>75</v>
      </c>
      <c r="C262" s="7" t="s">
        <v>76</v>
      </c>
      <c r="D262" s="7">
        <v>0</v>
      </c>
    </row>
    <row r="263" spans="1:4" s="3" customFormat="1" ht="15.75">
      <c r="A263" s="6" t="s">
        <v>250</v>
      </c>
      <c r="B263" s="7" t="s">
        <v>77</v>
      </c>
      <c r="C263" s="7" t="s">
        <v>76</v>
      </c>
      <c r="D263" s="7">
        <v>0</v>
      </c>
    </row>
    <row r="264" spans="1:4" s="3" customFormat="1" ht="15.75">
      <c r="A264" s="6" t="s">
        <v>251</v>
      </c>
      <c r="B264" s="7" t="s">
        <v>79</v>
      </c>
      <c r="C264" s="7" t="s">
        <v>76</v>
      </c>
      <c r="D264" s="7">
        <v>0</v>
      </c>
    </row>
    <row r="265" spans="1:4" s="3" customFormat="1" ht="15.75">
      <c r="A265" s="6" t="s">
        <v>252</v>
      </c>
      <c r="B265" s="7" t="s">
        <v>102</v>
      </c>
      <c r="C265" s="7" t="s">
        <v>76</v>
      </c>
      <c r="D265" s="7">
        <v>0</v>
      </c>
    </row>
    <row r="266" spans="1:4" s="3" customFormat="1" ht="15.75">
      <c r="A266" s="6" t="s">
        <v>253</v>
      </c>
      <c r="B266" s="7" t="s">
        <v>254</v>
      </c>
      <c r="C266" s="7" t="s">
        <v>76</v>
      </c>
      <c r="D266" s="7">
        <v>0</v>
      </c>
    </row>
    <row r="267" spans="1:4" s="3" customFormat="1" ht="15.75">
      <c r="A267" s="6" t="s">
        <v>255</v>
      </c>
      <c r="B267" s="7" t="s">
        <v>104</v>
      </c>
      <c r="C267" s="7" t="s">
        <v>76</v>
      </c>
      <c r="D267" s="7">
        <v>0</v>
      </c>
    </row>
    <row r="268" spans="1:4" s="3" customFormat="1" ht="15.75">
      <c r="A268" s="72" t="s">
        <v>256</v>
      </c>
      <c r="B268" s="72"/>
      <c r="C268" s="72"/>
      <c r="D268" s="72"/>
    </row>
    <row r="269" spans="1:4" s="3" customFormat="1" ht="15.75">
      <c r="A269" s="6" t="s">
        <v>257</v>
      </c>
      <c r="B269" s="7" t="s">
        <v>240</v>
      </c>
      <c r="C269" s="7" t="s">
        <v>241</v>
      </c>
      <c r="D269" s="7">
        <v>0</v>
      </c>
    </row>
    <row r="270" spans="1:4" s="3" customFormat="1" ht="15.75">
      <c r="A270" s="6" t="s">
        <v>258</v>
      </c>
      <c r="B270" s="7" t="s">
        <v>243</v>
      </c>
      <c r="C270" s="7" t="s">
        <v>241</v>
      </c>
      <c r="D270" s="7">
        <v>0</v>
      </c>
    </row>
    <row r="271" spans="1:4" s="3" customFormat="1" ht="15.75">
      <c r="A271" s="6" t="s">
        <v>259</v>
      </c>
      <c r="B271" s="7" t="s">
        <v>260</v>
      </c>
      <c r="C271" s="7" t="s">
        <v>241</v>
      </c>
      <c r="D271" s="7">
        <v>0</v>
      </c>
    </row>
    <row r="272" spans="1:4" s="3" customFormat="1" ht="15.75">
      <c r="A272" s="6" t="s">
        <v>261</v>
      </c>
      <c r="B272" s="7" t="s">
        <v>247</v>
      </c>
      <c r="C272" s="7" t="s">
        <v>76</v>
      </c>
      <c r="D272" s="7">
        <v>0</v>
      </c>
    </row>
    <row r="273" spans="1:5" s="3" customFormat="1" ht="15.75">
      <c r="A273" s="72" t="s">
        <v>262</v>
      </c>
      <c r="B273" s="72"/>
      <c r="C273" s="72"/>
      <c r="D273" s="72"/>
      <c r="E273" s="2"/>
    </row>
    <row r="274" spans="1:5" s="3" customFormat="1" ht="15.75">
      <c r="A274" s="6" t="s">
        <v>263</v>
      </c>
      <c r="B274" s="7" t="s">
        <v>264</v>
      </c>
      <c r="C274" s="7" t="s">
        <v>241</v>
      </c>
      <c r="D274" s="7">
        <v>10</v>
      </c>
      <c r="E274" s="34"/>
    </row>
    <row r="275" spans="1:5" s="3" customFormat="1" ht="15.75">
      <c r="A275" s="6" t="s">
        <v>265</v>
      </c>
      <c r="B275" s="7" t="s">
        <v>266</v>
      </c>
      <c r="C275" s="7" t="s">
        <v>241</v>
      </c>
      <c r="D275" s="7">
        <v>10</v>
      </c>
      <c r="E275" s="2"/>
    </row>
    <row r="276" spans="1:5" s="3" customFormat="1" ht="31.5">
      <c r="A276" s="6" t="s">
        <v>267</v>
      </c>
      <c r="B276" s="7" t="s">
        <v>268</v>
      </c>
      <c r="C276" s="7" t="s">
        <v>76</v>
      </c>
      <c r="D276" s="7">
        <v>79210.8</v>
      </c>
      <c r="E276" s="2"/>
    </row>
    <row r="279" spans="1:5" s="3" customFormat="1" ht="15.75">
      <c r="A279" s="70" t="s">
        <v>403</v>
      </c>
      <c r="B279" s="70"/>
      <c r="C279" s="70"/>
      <c r="D279" s="41" t="s">
        <v>404</v>
      </c>
      <c r="E279" s="2"/>
    </row>
  </sheetData>
  <sheetProtection/>
  <mergeCells count="9">
    <mergeCell ref="F101:F102"/>
    <mergeCell ref="A256:D256"/>
    <mergeCell ref="A261:D261"/>
    <mergeCell ref="A268:D268"/>
    <mergeCell ref="A273:D273"/>
    <mergeCell ref="A279:C279"/>
    <mergeCell ref="A2:D2"/>
    <mergeCell ref="A8:D8"/>
    <mergeCell ref="A26:D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2017-04-04T08:44:52Z</cp:lastPrinted>
  <dcterms:created xsi:type="dcterms:W3CDTF">2010-07-19T21:32:50Z</dcterms:created>
  <dcterms:modified xsi:type="dcterms:W3CDTF">2017-04-06T06:10:29Z</dcterms:modified>
  <cp:category/>
  <cp:version/>
  <cp:contentType/>
  <cp:contentStatus/>
</cp:coreProperties>
</file>