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<sst xmlns="http://schemas.openxmlformats.org/spreadsheetml/2006/main" count="962" uniqueCount="389">
  <si>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</si>
  <si>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</si>
  <si>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</si>
  <si>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</si>
  <si>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</si>
  <si>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</si>
  <si>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</si>
  <si>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</si>
  <si>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</si>
  <si>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</si>
  <si>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</si>
  <si>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</si>
  <si>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</si>
  <si>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</si>
  <si>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</si>
  <si>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</si>
  <si>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</si>
  <si>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</si>
  <si>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</si>
  <si>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</si>
  <si>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</si>
  <si>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</si>
  <si>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</si>
  <si>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</si>
  <si>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</si>
  <si>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</si>
  <si>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</si>
  <si>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</si>
  <si>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</si>
  <si>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</si>
  <si>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</si>
  <si>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</si>
  <si>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</si>
  <si>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</si>
  <si>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</si>
  <si>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</si>
  <si>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</si>
  <si>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</si>
  <si>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</si>
  <si>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</si>
  <si>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</si>
  <si>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</si>
  <si>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</si>
  <si>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</si>
  <si>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</si>
  <si>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</si>
  <si>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</si>
  <si>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</si>
  <si>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</si>
  <si>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</si>
  <si>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</si>
  <si>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</si>
  <si>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</si>
  <si>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</si>
  <si>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</si>
  <si>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</si>
  <si>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</si>
  <si>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</si>
  <si>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</si>
  <si>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</si>
  <si>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</si>
  <si>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</si>
  <si>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</si>
  <si>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</si>
  <si>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</si>
  <si>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</si>
  <si>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</si>
  <si>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</si>
  <si>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</si>
  <si>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</si>
  <si>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</si>
  <si>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</si>
  <si>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</si>
  <si>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</si>
  <si>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</si>
  <si>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</si>
  <si>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</si>
  <si>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</si>
  <si>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</si>
  <si>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</si>
  <si>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</si>
  <si>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</si>
  <si>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</si>
  <si>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</si>
  <si>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</si>
  <si>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</si>
  <si>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</si>
  <si>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</si>
  <si>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</si>
  <si>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</si>
  <si>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</si>
  <si>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</si>
  <si>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</si>
  <si>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</si>
  <si>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</si>
  <si>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</si>
  <si>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</si>
  <si>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</si>
  <si>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</si>
  <si>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</si>
  <si>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</si>
  <si>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</si>
  <si>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</si>
  <si>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</si>
  <si>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</si>
  <si>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</si>
  <si>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</si>
  <si>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</si>
  <si>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</si>
  <si>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</si>
  <si>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</si>
  <si>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</si>
  <si>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</si>
  <si>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</si>
  <si>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</si>
  <si>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</si>
  <si>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</si>
  <si>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</si>
  <si>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</si>
  <si>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</si>
  <si>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</si>
  <si>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</si>
  <si>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</si>
  <si>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</si>
  <si>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</si>
  <si>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</si>
  <si>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</si>
  <si>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</si>
  <si>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</si>
  <si>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</si>
  <si>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</si>
  <si>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</si>
  <si>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</si>
  <si>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</si>
  <si>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</si>
  <si>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</si>
  <si>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</si>
  <si>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</si>
  <si>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</si>
  <si>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</si>
  <si>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</si>
  <si>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</si>
  <si>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</si>
  <si>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</si>
  <si>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</si>
  <si>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</si>
  <si>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</si>
  <si>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</si>
  <si>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</si>
  <si>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</si>
  <si>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</si>
  <si>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</si>
  <si>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</si>
  <si>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</si>
  <si>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</si>
  <si>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</si>
  <si>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</si>
  <si>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</si>
  <si>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</si>
  <si>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</si>
  <si>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</si>
  <si>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</si>
  <si>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</si>
  <si>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</si>
  <si>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</si>
  <si>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</si>
  <si>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</si>
  <si>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</si>
  <si>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</si>
  <si>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</si>
  <si>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</si>
  <si>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</si>
  <si>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</si>
  <si>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</si>
  <si>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</si>
  <si>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</si>
  <si>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</si>
  <si>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</si>
  <si>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</si>
  <si>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</si>
  <si>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</si>
  <si>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</si>
  <si>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</si>
  <si>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</si>
  <si>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</si>
  <si>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</si>
  <si>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</si>
  <si>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</si>
  <si>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</si>
  <si>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</si>
  <si>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</si>
  <si>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</si>
  <si>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</si>
  <si>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</si>
  <si>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</si>
  <si>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</si>
  <si>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</si>
  <si>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</si>
  <si>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</si>
  <si>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</si>
  <si>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</si>
  <si>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</si>
  <si>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</si>
  <si>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</si>
  <si>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</si>
  <si>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</si>
  <si>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</si>
  <si>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</si>
  <si>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</si>
  <si>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</si>
  <si>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</si>
  <si>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</si>
  <si>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</si>
  <si>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</si>
  <si>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</si>
  <si>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</si>
  <si>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</si>
  <si>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</si>
  <si>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</si>
  <si>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</si>
  <si>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</si>
  <si>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</si>
  <si>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</si>
  <si>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</si>
  <si>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</si>
  <si>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</si>
  <si>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</si>
  <si>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</si>
  <si>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</si>
  <si>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</si>
  <si>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</si>
  <si>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</si>
  <si>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</si>
  <si>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</si>
  <si>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</si>
  <si>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</si>
  <si>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</si>
  <si>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</si>
  <si>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</si>
  <si>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</si>
  <si>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</si>
  <si>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</si>
  <si>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</si>
  <si>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</si>
  <si>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</si>
  <si>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</si>
  <si>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</si>
  <si>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</si>
  <si>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</si>
  <si>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</si>
  <si>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</si>
  <si>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</si>
  <si>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</si>
  <si>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</si>
  <si>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</si>
  <si>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</si>
  <si>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</si>
  <si>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</si>
  <si>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</si>
  <si>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</si>
  <si>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</si>
  <si>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</si>
  <si>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</si>
  <si>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</si>
  <si>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</si>
  <si>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</si>
  <si>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</si>
  <si>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</si>
  <si>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</si>
  <si>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</si>
  <si>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</si>
  <si>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</si>
  <si>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</si>
  <si>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</si>
  <si>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</si>
  <si>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</si>
  <si>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</si>
  <si>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</si>
  <si>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</si>
  <si>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</si>
  <si>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</si>
  <si>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</si>
  <si>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</si>
  <si>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</si>
  <si>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</si>
  <si>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</si>
  <si>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</si>
  <si>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</si>
  <si>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</si>
  <si>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</si>
  <si>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</si>
  <si>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</si>
  <si>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</si>
  <si>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</si>
  <si>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</si>
  <si>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</si>
  <si>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</si>
  <si>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</si>
  <si>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</si>
  <si>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</si>
  <si>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</si>
  <si>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</si>
  <si>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</si>
  <si>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</si>
  <si>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</si>
  <si>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</si>
  <si>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</si>
  <si>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</si>
  <si>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</si>
  <si>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</si>
  <si>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</si>
  <si>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</si>
  <si>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</si>
  <si>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</si>
  <si>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</si>
  <si>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</si>
  <si>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</si>
  <si>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</si>
  <si>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</si>
  <si>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</si>
  <si>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</si>
  <si>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</si>
  <si>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</si>
  <si>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</si>
  <si>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</si>
  <si>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</si>
  <si>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</si>
  <si>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</si>
  <si>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</si>
  <si>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</si>
  <si>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</si>
  <si>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</si>
  <si>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</si>
  <si>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</si>
  <si>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</si>
  <si>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</si>
  <si>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</si>
  <si>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</si>
  <si>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</si>
  <si>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</si>
  <si>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</si>
  <si>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</si>
  <si>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</si>
  <si>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</si>
  <si>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</si>
  <si>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</si>
  <si>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</si>
  <si>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</si>
  <si>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</si>
  <si>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</si>
  <si>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</si>
  <si>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</si>
  <si>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</si>
  <si>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</si>
  <si>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</si>
  <si>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</si>
  <si>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</si>
  <si>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</si>
  <si>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</si>
  <si>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</si>
  <si>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</si>
  <si>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</si>
  <si>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</si>
  <si>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</si>
  <si>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</si>
  <si>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</si>
  <si>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</si>
  <si>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</si>
  <si>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</si>
  <si>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</si>
  <si>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</si>
  <si>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</si>
  <si>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</si>
  <si>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</si>
  <si>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</si>
  <si>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</si>
  <si>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</si>
  <si>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</si>
  <si>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</si>
  <si>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</si>
  <si>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</si>
  <si>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</si>
  <si>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</si>
  <si>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</si>
  <si>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</si>
  <si>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</si>
  <si>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Отчет об исполнении управляющей организацией ООО "УК "Привокзальная" договора управления за 2016 год по дому № 14  ул. Семашко в                        г. Липецке</t>
  </si>
  <si>
    <t>Ремонт и обслуживание кол.приборов учёта тепловой энергии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</si>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</sst>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Y122">
            <v>165826.4168064</v>
          </cell>
        </row>
        <row r="123">
          <cell r="AY123">
            <v>275841.56906880013</v>
          </cell>
        </row>
        <row r="124">
          <cell r="AY124">
            <v>43190.938559999995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D16" sqref="D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0" style="3" hidden="1" customWidth="1"/>
    <col min="8" max="22" width="9.140625" style="3" customWidth="1"/>
    <col min="23" max="16384" width="9.140625" style="4" customWidth="1"/>
  </cols>
  <sheetData>
    <row r="1" ht="15.75">
      <c r="E1" s="3" t="s">
        <v>329</v>
      </c>
    </row>
    <row r="2" spans="1:22" s="6" customFormat="1" ht="33.75" customHeight="1">
      <c r="A2" s="40" t="s">
        <v>386</v>
      </c>
      <c r="B2" s="40"/>
      <c r="C2" s="40"/>
      <c r="D2" s="40"/>
      <c r="E2" s="5">
        <v>2937.2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388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327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328</v>
      </c>
    </row>
    <row r="8" spans="1:4" ht="42.75" customHeight="1">
      <c r="A8" s="39" t="s">
        <v>107</v>
      </c>
      <c r="B8" s="39"/>
      <c r="C8" s="39"/>
      <c r="D8" s="39"/>
    </row>
    <row r="9" spans="1:4" ht="15.75">
      <c r="A9" s="7" t="s">
        <v>61</v>
      </c>
      <c r="B9" s="8" t="s">
        <v>76</v>
      </c>
      <c r="C9" s="8" t="s">
        <v>77</v>
      </c>
      <c r="D9" s="8">
        <v>0</v>
      </c>
    </row>
    <row r="10" spans="1:4" ht="31.5">
      <c r="A10" s="7" t="s">
        <v>62</v>
      </c>
      <c r="B10" s="8" t="s">
        <v>78</v>
      </c>
      <c r="C10" s="8" t="s">
        <v>77</v>
      </c>
      <c r="D10" s="8">
        <v>0.9</v>
      </c>
    </row>
    <row r="11" spans="1:4" ht="15.75">
      <c r="A11" s="7" t="s">
        <v>79</v>
      </c>
      <c r="B11" s="8" t="s">
        <v>80</v>
      </c>
      <c r="C11" s="8" t="s">
        <v>77</v>
      </c>
      <c r="D11" s="8">
        <v>17473.27</v>
      </c>
    </row>
    <row r="12" spans="1:4" ht="31.5">
      <c r="A12" s="7" t="s">
        <v>81</v>
      </c>
      <c r="B12" s="8" t="s">
        <v>82</v>
      </c>
      <c r="C12" s="8" t="s">
        <v>77</v>
      </c>
      <c r="D12" s="11">
        <f>D13+D14+D15</f>
        <v>484858.9244352001</v>
      </c>
    </row>
    <row r="13" spans="1:4" ht="15.75">
      <c r="A13" s="7" t="s">
        <v>98</v>
      </c>
      <c r="B13" s="10" t="s">
        <v>83</v>
      </c>
      <c r="C13" s="8" t="s">
        <v>77</v>
      </c>
      <c r="D13" s="11">
        <f>'[1]ук(2016)'!$AY$123</f>
        <v>275841.56906880013</v>
      </c>
    </row>
    <row r="14" spans="1:4" ht="15.75">
      <c r="A14" s="7" t="s">
        <v>99</v>
      </c>
      <c r="B14" s="10" t="s">
        <v>84</v>
      </c>
      <c r="C14" s="8" t="s">
        <v>77</v>
      </c>
      <c r="D14" s="11">
        <f>'[1]ук(2016)'!$AY$122</f>
        <v>165826.4168064</v>
      </c>
    </row>
    <row r="15" spans="1:4" ht="15.75">
      <c r="A15" s="7" t="s">
        <v>100</v>
      </c>
      <c r="B15" s="10" t="s">
        <v>85</v>
      </c>
      <c r="C15" s="8" t="s">
        <v>77</v>
      </c>
      <c r="D15" s="11">
        <f>'[1]ук(2016)'!$AY$124</f>
        <v>43190.938559999995</v>
      </c>
    </row>
    <row r="16" spans="1:4" ht="15.75">
      <c r="A16" s="10" t="s">
        <v>86</v>
      </c>
      <c r="B16" s="10" t="s">
        <v>87</v>
      </c>
      <c r="C16" s="10" t="s">
        <v>77</v>
      </c>
      <c r="D16" s="10">
        <v>426073.63</v>
      </c>
    </row>
    <row r="17" spans="1:4" ht="31.5">
      <c r="A17" s="10" t="s">
        <v>63</v>
      </c>
      <c r="B17" s="10" t="s">
        <v>101</v>
      </c>
      <c r="C17" s="10" t="s">
        <v>77</v>
      </c>
      <c r="D17" s="10">
        <v>426073.63</v>
      </c>
    </row>
    <row r="18" spans="1:4" ht="31.5">
      <c r="A18" s="10" t="s">
        <v>88</v>
      </c>
      <c r="B18" s="10" t="s">
        <v>102</v>
      </c>
      <c r="C18" s="10" t="s">
        <v>77</v>
      </c>
      <c r="D18" s="10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10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10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10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10">
        <f>D16+D10</f>
        <v>426074.53</v>
      </c>
    </row>
    <row r="23" spans="1:4" ht="15.75">
      <c r="A23" s="10" t="s">
        <v>95</v>
      </c>
      <c r="B23" s="10" t="s">
        <v>103</v>
      </c>
      <c r="C23" s="10" t="s">
        <v>77</v>
      </c>
      <c r="D23" s="10">
        <v>0</v>
      </c>
    </row>
    <row r="24" spans="1:4" ht="15.75">
      <c r="A24" s="10" t="s">
        <v>96</v>
      </c>
      <c r="B24" s="10" t="s">
        <v>104</v>
      </c>
      <c r="C24" s="10" t="s">
        <v>77</v>
      </c>
      <c r="D24" s="10">
        <v>89.42</v>
      </c>
    </row>
    <row r="25" spans="1:5" ht="15.75">
      <c r="A25" s="10" t="s">
        <v>97</v>
      </c>
      <c r="B25" s="10" t="s">
        <v>105</v>
      </c>
      <c r="C25" s="10" t="s">
        <v>77</v>
      </c>
      <c r="D25" s="12">
        <f>E25</f>
        <v>63753.93443520009</v>
      </c>
      <c r="E25" s="1">
        <f>D12-(D16+D10)+D256-D24+D11</f>
        <v>63753.93443520009</v>
      </c>
    </row>
    <row r="26" spans="1:22" s="14" customFormat="1" ht="35.25" customHeight="1">
      <c r="A26" s="41" t="s">
        <v>106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117</v>
      </c>
      <c r="B27" s="16" t="s">
        <v>108</v>
      </c>
      <c r="C27" s="16" t="s">
        <v>71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113</v>
      </c>
      <c r="B28" s="20" t="s">
        <v>109</v>
      </c>
      <c r="C28" s="20" t="s">
        <v>77</v>
      </c>
      <c r="D28" s="20">
        <f>E28</f>
        <v>32574.6</v>
      </c>
      <c r="E28" s="17">
        <v>32574.6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114</v>
      </c>
      <c r="B29" s="20" t="s">
        <v>110</v>
      </c>
      <c r="C29" s="20" t="s">
        <v>71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115</v>
      </c>
      <c r="B30" s="20" t="s">
        <v>111</v>
      </c>
      <c r="C30" s="20" t="s">
        <v>71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116</v>
      </c>
      <c r="B31" s="20" t="s">
        <v>68</v>
      </c>
      <c r="C31" s="20" t="s">
        <v>71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118</v>
      </c>
      <c r="B32" s="20" t="s">
        <v>112</v>
      </c>
      <c r="C32" s="20" t="s">
        <v>77</v>
      </c>
      <c r="D32" s="23">
        <f>E28/E2</f>
        <v>11.09035816423805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119</v>
      </c>
      <c r="B33" s="25" t="s">
        <v>108</v>
      </c>
      <c r="C33" s="25" t="s">
        <v>71</v>
      </c>
      <c r="D33" s="25" t="s">
        <v>13</v>
      </c>
      <c r="E33" s="26" t="s">
        <v>331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120</v>
      </c>
      <c r="B34" s="9" t="s">
        <v>109</v>
      </c>
      <c r="C34" s="9" t="s">
        <v>77</v>
      </c>
      <c r="D34" s="29">
        <f>E35+E39+E43+E47+E51+E55</f>
        <v>37875.79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121</v>
      </c>
      <c r="B35" s="9" t="s">
        <v>110</v>
      </c>
      <c r="C35" s="9" t="s">
        <v>71</v>
      </c>
      <c r="D35" s="9" t="s">
        <v>14</v>
      </c>
      <c r="E35" s="13">
        <v>1903.31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122</v>
      </c>
      <c r="B36" s="9" t="s">
        <v>111</v>
      </c>
      <c r="C36" s="9" t="s">
        <v>71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123</v>
      </c>
      <c r="B37" s="9" t="s">
        <v>68</v>
      </c>
      <c r="C37" s="9" t="s">
        <v>71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124</v>
      </c>
      <c r="B38" s="9" t="s">
        <v>112</v>
      </c>
      <c r="C38" s="9" t="s">
        <v>77</v>
      </c>
      <c r="D38" s="30">
        <f>E35/E2</f>
        <v>0.6480014980253302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125</v>
      </c>
      <c r="B39" s="9" t="s">
        <v>110</v>
      </c>
      <c r="C39" s="9" t="s">
        <v>71</v>
      </c>
      <c r="D39" s="9" t="s">
        <v>330</v>
      </c>
      <c r="E39" s="13">
        <v>909.36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126</v>
      </c>
      <c r="B40" s="9" t="s">
        <v>111</v>
      </c>
      <c r="C40" s="9" t="s">
        <v>71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127</v>
      </c>
      <c r="B41" s="9" t="s">
        <v>68</v>
      </c>
      <c r="C41" s="9" t="s">
        <v>71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128</v>
      </c>
      <c r="B42" s="9" t="s">
        <v>112</v>
      </c>
      <c r="C42" s="9" t="s">
        <v>77</v>
      </c>
      <c r="D42" s="30">
        <f>E39/E2</f>
        <v>0.30960098052567075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129</v>
      </c>
      <c r="B43" s="9" t="s">
        <v>110</v>
      </c>
      <c r="C43" s="9" t="s">
        <v>71</v>
      </c>
      <c r="D43" s="9" t="s">
        <v>15</v>
      </c>
      <c r="E43" s="13">
        <v>10006.45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130</v>
      </c>
      <c r="B44" s="9" t="s">
        <v>111</v>
      </c>
      <c r="C44" s="9" t="s">
        <v>71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131</v>
      </c>
      <c r="B45" s="9" t="s">
        <v>68</v>
      </c>
      <c r="C45" s="9" t="s">
        <v>71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132</v>
      </c>
      <c r="B46" s="9" t="s">
        <v>112</v>
      </c>
      <c r="C46" s="9" t="s">
        <v>77</v>
      </c>
      <c r="D46" s="29">
        <f>E43/E2</f>
        <v>3.4067989922375057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345</v>
      </c>
      <c r="B47" s="9" t="s">
        <v>110</v>
      </c>
      <c r="C47" s="9" t="s">
        <v>71</v>
      </c>
      <c r="D47" s="9" t="s">
        <v>16</v>
      </c>
      <c r="E47" s="13">
        <v>25056.67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346</v>
      </c>
      <c r="B48" s="9" t="s">
        <v>111</v>
      </c>
      <c r="C48" s="9" t="s">
        <v>71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347</v>
      </c>
      <c r="B49" s="9" t="s">
        <v>68</v>
      </c>
      <c r="C49" s="9" t="s">
        <v>71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348</v>
      </c>
      <c r="B50" s="9" t="s">
        <v>112</v>
      </c>
      <c r="C50" s="9" t="s">
        <v>77</v>
      </c>
      <c r="D50" s="30">
        <f>E47/E2</f>
        <v>8.530801443551681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349</v>
      </c>
      <c r="B51" s="9" t="s">
        <v>110</v>
      </c>
      <c r="C51" s="9" t="s">
        <v>71</v>
      </c>
      <c r="D51" s="30" t="s">
        <v>333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350</v>
      </c>
      <c r="B52" s="9" t="s">
        <v>111</v>
      </c>
      <c r="C52" s="9" t="s">
        <v>71</v>
      </c>
      <c r="D52" s="30" t="s">
        <v>151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351</v>
      </c>
      <c r="B53" s="9" t="s">
        <v>68</v>
      </c>
      <c r="C53" s="9" t="s">
        <v>71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352</v>
      </c>
      <c r="B54" s="9" t="s">
        <v>112</v>
      </c>
      <c r="C54" s="9" t="s">
        <v>77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353</v>
      </c>
      <c r="B55" s="9" t="s">
        <v>110</v>
      </c>
      <c r="C55" s="9" t="s">
        <v>71</v>
      </c>
      <c r="D55" s="30" t="s">
        <v>332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354</v>
      </c>
      <c r="B56" s="9" t="s">
        <v>111</v>
      </c>
      <c r="C56" s="9" t="s">
        <v>71</v>
      </c>
      <c r="D56" s="30" t="s">
        <v>151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355</v>
      </c>
      <c r="B57" s="9" t="s">
        <v>68</v>
      </c>
      <c r="C57" s="9" t="s">
        <v>71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356</v>
      </c>
      <c r="B58" s="9" t="s">
        <v>112</v>
      </c>
      <c r="C58" s="9" t="s">
        <v>77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133</v>
      </c>
      <c r="B59" s="25" t="s">
        <v>108</v>
      </c>
      <c r="C59" s="25" t="s">
        <v>71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134</v>
      </c>
      <c r="B60" s="9" t="s">
        <v>109</v>
      </c>
      <c r="C60" s="9" t="s">
        <v>77</v>
      </c>
      <c r="D60" s="9">
        <f>E60</f>
        <v>28034.99</v>
      </c>
      <c r="E60" s="26">
        <v>28034.99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135</v>
      </c>
      <c r="B61" s="9" t="s">
        <v>110</v>
      </c>
      <c r="C61" s="9" t="s">
        <v>71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136</v>
      </c>
      <c r="B62" s="9" t="s">
        <v>111</v>
      </c>
      <c r="C62" s="9" t="s">
        <v>71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137</v>
      </c>
      <c r="B63" s="9" t="s">
        <v>68</v>
      </c>
      <c r="C63" s="9" t="s">
        <v>71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138</v>
      </c>
      <c r="B64" s="9" t="s">
        <v>112</v>
      </c>
      <c r="C64" s="9" t="s">
        <v>77</v>
      </c>
      <c r="D64" s="31">
        <f>E60/E2</f>
        <v>9.54480117118344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139</v>
      </c>
      <c r="B65" s="25" t="s">
        <v>108</v>
      </c>
      <c r="C65" s="25" t="s">
        <v>71</v>
      </c>
      <c r="D65" s="25" t="s">
        <v>18</v>
      </c>
      <c r="E65" s="26">
        <v>1571.76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140</v>
      </c>
      <c r="B66" s="9" t="s">
        <v>109</v>
      </c>
      <c r="C66" s="9" t="s">
        <v>77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141</v>
      </c>
      <c r="B67" s="9" t="s">
        <v>110</v>
      </c>
      <c r="C67" s="9" t="s">
        <v>71</v>
      </c>
      <c r="D67" s="9" t="s">
        <v>57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142</v>
      </c>
      <c r="B68" s="9" t="s">
        <v>111</v>
      </c>
      <c r="C68" s="9" t="s">
        <v>71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143</v>
      </c>
      <c r="B69" s="9" t="s">
        <v>68</v>
      </c>
      <c r="C69" s="9" t="s">
        <v>71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144</v>
      </c>
      <c r="B70" s="9" t="s">
        <v>112</v>
      </c>
      <c r="C70" s="9" t="s">
        <v>77</v>
      </c>
      <c r="D70" s="31">
        <f>E65/E2</f>
        <v>0.5351218847882337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145</v>
      </c>
      <c r="B71" s="25" t="s">
        <v>108</v>
      </c>
      <c r="C71" s="25" t="s">
        <v>71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146</v>
      </c>
      <c r="B72" s="9" t="s">
        <v>109</v>
      </c>
      <c r="C72" s="9" t="s">
        <v>77</v>
      </c>
      <c r="D72" s="9">
        <f>E72</f>
        <v>43190.94</v>
      </c>
      <c r="E72" s="26">
        <v>43190.94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147</v>
      </c>
      <c r="B73" s="9" t="s">
        <v>110</v>
      </c>
      <c r="C73" s="9" t="s">
        <v>71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148</v>
      </c>
      <c r="B74" s="9" t="s">
        <v>111</v>
      </c>
      <c r="C74" s="9" t="s">
        <v>71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149</v>
      </c>
      <c r="B75" s="9" t="s">
        <v>68</v>
      </c>
      <c r="C75" s="9" t="s">
        <v>71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150</v>
      </c>
      <c r="B76" s="9" t="s">
        <v>112</v>
      </c>
      <c r="C76" s="9" t="s">
        <v>77</v>
      </c>
      <c r="D76" s="31">
        <f>E72/E2</f>
        <v>14.704800490262837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152</v>
      </c>
      <c r="B77" s="25" t="s">
        <v>108</v>
      </c>
      <c r="C77" s="25" t="s">
        <v>71</v>
      </c>
      <c r="D77" s="25" t="s">
        <v>58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153</v>
      </c>
      <c r="B78" s="9" t="s">
        <v>109</v>
      </c>
      <c r="C78" s="9" t="s">
        <v>77</v>
      </c>
      <c r="D78" s="9">
        <f>E79</f>
        <v>5381.99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154</v>
      </c>
      <c r="B79" s="9" t="s">
        <v>110</v>
      </c>
      <c r="C79" s="9" t="s">
        <v>71</v>
      </c>
      <c r="D79" s="9" t="s">
        <v>58</v>
      </c>
      <c r="E79" s="13">
        <v>5381.99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155</v>
      </c>
      <c r="B80" s="9" t="s">
        <v>111</v>
      </c>
      <c r="C80" s="9" t="s">
        <v>71</v>
      </c>
      <c r="D80" s="9" t="s">
        <v>151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156</v>
      </c>
      <c r="B81" s="9" t="s">
        <v>68</v>
      </c>
      <c r="C81" s="9" t="s">
        <v>71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157</v>
      </c>
      <c r="B82" s="9" t="s">
        <v>112</v>
      </c>
      <c r="C82" s="9" t="s">
        <v>77</v>
      </c>
      <c r="D82" s="31">
        <f>E79/E2</f>
        <v>1.832353942530301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159</v>
      </c>
      <c r="B83" s="25" t="s">
        <v>108</v>
      </c>
      <c r="C83" s="25" t="s">
        <v>71</v>
      </c>
      <c r="D83" s="25" t="s">
        <v>59</v>
      </c>
      <c r="E83" s="13">
        <v>619.89</v>
      </c>
      <c r="F83" s="26" t="s">
        <v>342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160</v>
      </c>
      <c r="B84" s="9" t="s">
        <v>109</v>
      </c>
      <c r="C84" s="9" t="s">
        <v>77</v>
      </c>
      <c r="D84" s="9">
        <f>E83</f>
        <v>619.89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161</v>
      </c>
      <c r="B85" s="9" t="s">
        <v>110</v>
      </c>
      <c r="C85" s="9" t="s">
        <v>71</v>
      </c>
      <c r="D85" s="9" t="s">
        <v>59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162</v>
      </c>
      <c r="B86" s="9" t="s">
        <v>111</v>
      </c>
      <c r="C86" s="9" t="s">
        <v>71</v>
      </c>
      <c r="D86" s="9" t="s">
        <v>158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163</v>
      </c>
      <c r="B87" s="9" t="s">
        <v>68</v>
      </c>
      <c r="C87" s="9" t="s">
        <v>71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164</v>
      </c>
      <c r="B88" s="9" t="s">
        <v>112</v>
      </c>
      <c r="C88" s="9" t="s">
        <v>77</v>
      </c>
      <c r="D88" s="31">
        <f>E83/F84</f>
        <v>206.63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165</v>
      </c>
      <c r="B89" s="25" t="s">
        <v>108</v>
      </c>
      <c r="C89" s="25" t="s">
        <v>71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166</v>
      </c>
      <c r="B90" s="9" t="s">
        <v>109</v>
      </c>
      <c r="C90" s="9" t="s">
        <v>77</v>
      </c>
      <c r="D90" s="9">
        <f>E91+E95</f>
        <v>98196.47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167</v>
      </c>
      <c r="B91" s="9" t="s">
        <v>110</v>
      </c>
      <c r="C91" s="9" t="s">
        <v>71</v>
      </c>
      <c r="D91" s="9" t="s">
        <v>6</v>
      </c>
      <c r="E91" s="26">
        <v>29994.69</v>
      </c>
      <c r="F91" s="26" t="s">
        <v>344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168</v>
      </c>
      <c r="B92" s="9" t="s">
        <v>111</v>
      </c>
      <c r="C92" s="9" t="s">
        <v>71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169</v>
      </c>
      <c r="B93" s="9" t="s">
        <v>68</v>
      </c>
      <c r="C93" s="9" t="s">
        <v>71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170</v>
      </c>
      <c r="B94" s="9" t="s">
        <v>112</v>
      </c>
      <c r="C94" s="9" t="s">
        <v>77</v>
      </c>
      <c r="D94" s="31">
        <f>E91/E2</f>
        <v>10.212001225657088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171</v>
      </c>
      <c r="B95" s="9" t="s">
        <v>110</v>
      </c>
      <c r="C95" s="9" t="s">
        <v>71</v>
      </c>
      <c r="D95" s="9" t="s">
        <v>5</v>
      </c>
      <c r="E95" s="26">
        <v>68201.78</v>
      </c>
      <c r="F95" s="26" t="s">
        <v>344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172</v>
      </c>
      <c r="B96" s="9" t="s">
        <v>111</v>
      </c>
      <c r="C96" s="9" t="s">
        <v>71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173</v>
      </c>
      <c r="B97" s="9" t="s">
        <v>68</v>
      </c>
      <c r="C97" s="9" t="s">
        <v>71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174</v>
      </c>
      <c r="B98" s="9" t="s">
        <v>112</v>
      </c>
      <c r="C98" s="9" t="s">
        <v>77</v>
      </c>
      <c r="D98" s="31">
        <f>E95/E2</f>
        <v>23.219998638158792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176</v>
      </c>
      <c r="B99" s="25" t="s">
        <v>108</v>
      </c>
      <c r="C99" s="25" t="s">
        <v>71</v>
      </c>
      <c r="D99" s="25" t="s">
        <v>26</v>
      </c>
      <c r="E99" s="26"/>
      <c r="F99" s="9" t="s">
        <v>343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177</v>
      </c>
      <c r="B100" s="9" t="s">
        <v>109</v>
      </c>
      <c r="C100" s="9" t="s">
        <v>77</v>
      </c>
      <c r="D100" s="9">
        <f>E101+E105</f>
        <v>1660.8</v>
      </c>
      <c r="E100" s="13"/>
      <c r="F100" s="9">
        <v>350.98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178</v>
      </c>
      <c r="B101" s="9" t="s">
        <v>110</v>
      </c>
      <c r="C101" s="9" t="s">
        <v>71</v>
      </c>
      <c r="D101" s="9" t="s">
        <v>9</v>
      </c>
      <c r="E101" s="13">
        <v>0</v>
      </c>
      <c r="F101" s="38" t="s">
        <v>381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179</v>
      </c>
      <c r="B102" s="9" t="s">
        <v>111</v>
      </c>
      <c r="C102" s="9" t="s">
        <v>71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180</v>
      </c>
      <c r="B103" s="9" t="s">
        <v>68</v>
      </c>
      <c r="C103" s="9" t="s">
        <v>71</v>
      </c>
      <c r="D103" s="9" t="s">
        <v>175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181</v>
      </c>
      <c r="B104" s="9" t="s">
        <v>112</v>
      </c>
      <c r="C104" s="9" t="s">
        <v>77</v>
      </c>
      <c r="D104" s="31">
        <f>E101/F100</f>
        <v>0</v>
      </c>
      <c r="E104" s="13"/>
      <c r="F104" s="9" t="s">
        <v>343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182</v>
      </c>
      <c r="B105" s="9" t="s">
        <v>110</v>
      </c>
      <c r="C105" s="9" t="s">
        <v>71</v>
      </c>
      <c r="D105" s="9" t="s">
        <v>8</v>
      </c>
      <c r="E105" s="13">
        <v>1660.8</v>
      </c>
      <c r="F105" s="9">
        <f>F100</f>
        <v>350.98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183</v>
      </c>
      <c r="B106" s="9" t="s">
        <v>111</v>
      </c>
      <c r="C106" s="9" t="s">
        <v>71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184</v>
      </c>
      <c r="B107" s="9" t="s">
        <v>68</v>
      </c>
      <c r="C107" s="9" t="s">
        <v>71</v>
      </c>
      <c r="D107" s="9" t="s">
        <v>175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185</v>
      </c>
      <c r="B108" s="9" t="s">
        <v>112</v>
      </c>
      <c r="C108" s="9" t="s">
        <v>77</v>
      </c>
      <c r="D108" s="31">
        <f>E105/F105</f>
        <v>4.731893555188329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186</v>
      </c>
      <c r="B109" s="25" t="s">
        <v>108</v>
      </c>
      <c r="C109" s="25" t="s">
        <v>71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187</v>
      </c>
      <c r="B110" s="9" t="s">
        <v>109</v>
      </c>
      <c r="C110" s="9" t="s">
        <v>77</v>
      </c>
      <c r="D110" s="9">
        <f>E111+E115+E119+E123+E127+E131+E135+E139+E143+E147+E151+E155+E163+E159</f>
        <v>83249.97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188</v>
      </c>
      <c r="B111" s="9" t="s">
        <v>110</v>
      </c>
      <c r="C111" s="9" t="s">
        <v>71</v>
      </c>
      <c r="D111" s="9" t="s">
        <v>30</v>
      </c>
      <c r="E111" s="13">
        <v>1483.87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189</v>
      </c>
      <c r="B112" s="9" t="s">
        <v>111</v>
      </c>
      <c r="C112" s="9" t="s">
        <v>71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190</v>
      </c>
      <c r="B113" s="9" t="s">
        <v>68</v>
      </c>
      <c r="C113" s="9" t="s">
        <v>71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191</v>
      </c>
      <c r="B114" s="9" t="s">
        <v>112</v>
      </c>
      <c r="C114" s="9" t="s">
        <v>77</v>
      </c>
      <c r="D114" s="31">
        <f>E111/E2</f>
        <v>0.50519882881656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192</v>
      </c>
      <c r="B115" s="9" t="s">
        <v>110</v>
      </c>
      <c r="C115" s="9" t="s">
        <v>71</v>
      </c>
      <c r="D115" s="9" t="s">
        <v>31</v>
      </c>
      <c r="E115" s="13">
        <v>6304.7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193</v>
      </c>
      <c r="B116" s="9" t="s">
        <v>111</v>
      </c>
      <c r="C116" s="9" t="s">
        <v>71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194</v>
      </c>
      <c r="B117" s="9" t="s">
        <v>68</v>
      </c>
      <c r="C117" s="9" t="s">
        <v>71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195</v>
      </c>
      <c r="B118" s="9" t="s">
        <v>112</v>
      </c>
      <c r="C118" s="9" t="s">
        <v>77</v>
      </c>
      <c r="D118" s="31">
        <f>E115/E2</f>
        <v>2.1465000680920605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196</v>
      </c>
      <c r="B119" s="9" t="s">
        <v>110</v>
      </c>
      <c r="C119" s="9" t="s">
        <v>71</v>
      </c>
      <c r="D119" s="9" t="s">
        <v>3</v>
      </c>
      <c r="E119" s="13">
        <v>2249.9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197</v>
      </c>
      <c r="B120" s="9" t="s">
        <v>111</v>
      </c>
      <c r="C120" s="9" t="s">
        <v>71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198</v>
      </c>
      <c r="B121" s="9" t="s">
        <v>68</v>
      </c>
      <c r="C121" s="9" t="s">
        <v>71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199</v>
      </c>
      <c r="B122" s="9" t="s">
        <v>112</v>
      </c>
      <c r="C122" s="9" t="s">
        <v>77</v>
      </c>
      <c r="D122" s="31">
        <f>E119/E2</f>
        <v>0.7660016342094512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200</v>
      </c>
      <c r="B123" s="9" t="s">
        <v>110</v>
      </c>
      <c r="C123" s="9" t="s">
        <v>71</v>
      </c>
      <c r="D123" s="9" t="s">
        <v>2</v>
      </c>
      <c r="E123" s="13">
        <v>27286.29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201</v>
      </c>
      <c r="B124" s="9" t="s">
        <v>111</v>
      </c>
      <c r="C124" s="9" t="s">
        <v>71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202</v>
      </c>
      <c r="B125" s="9" t="s">
        <v>68</v>
      </c>
      <c r="C125" s="9" t="s">
        <v>71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203</v>
      </c>
      <c r="B126" s="9" t="s">
        <v>112</v>
      </c>
      <c r="C126" s="9" t="s">
        <v>77</v>
      </c>
      <c r="D126" s="31">
        <f>E123/E2</f>
        <v>9.289898542829906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204</v>
      </c>
      <c r="B127" s="9" t="s">
        <v>110</v>
      </c>
      <c r="C127" s="9" t="s">
        <v>71</v>
      </c>
      <c r="D127" s="9" t="s">
        <v>35</v>
      </c>
      <c r="E127" s="13">
        <v>19378.81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205</v>
      </c>
      <c r="B128" s="9" t="s">
        <v>111</v>
      </c>
      <c r="C128" s="9" t="s">
        <v>71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206</v>
      </c>
      <c r="B129" s="9" t="s">
        <v>68</v>
      </c>
      <c r="C129" s="9" t="s">
        <v>71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207</v>
      </c>
      <c r="B130" s="9" t="s">
        <v>112</v>
      </c>
      <c r="C130" s="9" t="s">
        <v>77</v>
      </c>
      <c r="D130" s="31">
        <f>E127/E2</f>
        <v>6.597715511371375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208</v>
      </c>
      <c r="B131" s="9" t="s">
        <v>110</v>
      </c>
      <c r="C131" s="9" t="s">
        <v>71</v>
      </c>
      <c r="D131" s="9" t="s">
        <v>37</v>
      </c>
      <c r="E131" s="13">
        <v>10004.1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209</v>
      </c>
      <c r="B132" s="9" t="s">
        <v>111</v>
      </c>
      <c r="C132" s="9" t="s">
        <v>71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210</v>
      </c>
      <c r="B133" s="9" t="s">
        <v>68</v>
      </c>
      <c r="C133" s="9" t="s">
        <v>71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211</v>
      </c>
      <c r="B134" s="9" t="s">
        <v>112</v>
      </c>
      <c r="C134" s="9" t="s">
        <v>77</v>
      </c>
      <c r="D134" s="31">
        <f>E131/E2</f>
        <v>3.4059989105270327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212</v>
      </c>
      <c r="B135" s="9" t="s">
        <v>110</v>
      </c>
      <c r="C135" s="9" t="s">
        <v>71</v>
      </c>
      <c r="D135" s="9" t="s">
        <v>39</v>
      </c>
      <c r="E135" s="13">
        <v>5078.42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213</v>
      </c>
      <c r="B136" s="9" t="s">
        <v>111</v>
      </c>
      <c r="C136" s="9" t="s">
        <v>71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214</v>
      </c>
      <c r="B137" s="9" t="s">
        <v>68</v>
      </c>
      <c r="C137" s="9" t="s">
        <v>71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215</v>
      </c>
      <c r="B138" s="9" t="s">
        <v>112</v>
      </c>
      <c r="C138" s="9" t="s">
        <v>77</v>
      </c>
      <c r="D138" s="31">
        <f>E135/E2</f>
        <v>1.729000408552363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216</v>
      </c>
      <c r="B139" s="9" t="s">
        <v>110</v>
      </c>
      <c r="C139" s="9" t="s">
        <v>71</v>
      </c>
      <c r="D139" s="9" t="s">
        <v>40</v>
      </c>
      <c r="E139" s="13">
        <v>3179.23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217</v>
      </c>
      <c r="B140" s="9" t="s">
        <v>111</v>
      </c>
      <c r="C140" s="9" t="s">
        <v>71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218</v>
      </c>
      <c r="B141" s="9" t="s">
        <v>68</v>
      </c>
      <c r="C141" s="9" t="s">
        <v>71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219</v>
      </c>
      <c r="B142" s="9" t="s">
        <v>112</v>
      </c>
      <c r="C142" s="9" t="s">
        <v>77</v>
      </c>
      <c r="D142" s="31">
        <f>E139/E2</f>
        <v>1.082401606972627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357</v>
      </c>
      <c r="B143" s="9" t="s">
        <v>110</v>
      </c>
      <c r="C143" s="9" t="s">
        <v>71</v>
      </c>
      <c r="D143" s="9" t="s">
        <v>339</v>
      </c>
      <c r="E143" s="13">
        <v>2005.52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358</v>
      </c>
      <c r="B144" s="9" t="s">
        <v>111</v>
      </c>
      <c r="C144" s="9" t="s">
        <v>71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359</v>
      </c>
      <c r="B145" s="9" t="s">
        <v>68</v>
      </c>
      <c r="C145" s="9" t="s">
        <v>71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360</v>
      </c>
      <c r="B146" s="9" t="s">
        <v>112</v>
      </c>
      <c r="C146" s="9" t="s">
        <v>77</v>
      </c>
      <c r="D146" s="31">
        <f>E143/E2</f>
        <v>0.6827999455263517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361</v>
      </c>
      <c r="B147" s="9" t="s">
        <v>110</v>
      </c>
      <c r="C147" s="9" t="s">
        <v>71</v>
      </c>
      <c r="D147" s="31" t="s">
        <v>338</v>
      </c>
      <c r="E147" s="13">
        <v>317.22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362</v>
      </c>
      <c r="B148" s="9" t="s">
        <v>111</v>
      </c>
      <c r="C148" s="9" t="s">
        <v>71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363</v>
      </c>
      <c r="B149" s="9" t="s">
        <v>68</v>
      </c>
      <c r="C149" s="9" t="s">
        <v>71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364</v>
      </c>
      <c r="B150" s="9" t="s">
        <v>112</v>
      </c>
      <c r="C150" s="9" t="s">
        <v>77</v>
      </c>
      <c r="D150" s="31">
        <f>E147/E2</f>
        <v>0.1080008171047256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365</v>
      </c>
      <c r="B151" s="9" t="s">
        <v>110</v>
      </c>
      <c r="C151" s="9" t="s">
        <v>71</v>
      </c>
      <c r="D151" s="31" t="s">
        <v>340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366</v>
      </c>
      <c r="B152" s="9" t="s">
        <v>111</v>
      </c>
      <c r="C152" s="9" t="s">
        <v>71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367</v>
      </c>
      <c r="B153" s="9" t="s">
        <v>68</v>
      </c>
      <c r="C153" s="9" t="s">
        <v>71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368</v>
      </c>
      <c r="B154" s="9" t="s">
        <v>112</v>
      </c>
      <c r="C154" s="9" t="s">
        <v>77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369</v>
      </c>
      <c r="B155" s="9" t="s">
        <v>110</v>
      </c>
      <c r="C155" s="9" t="s">
        <v>71</v>
      </c>
      <c r="D155" s="31" t="s">
        <v>337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370</v>
      </c>
      <c r="B156" s="9" t="s">
        <v>111</v>
      </c>
      <c r="C156" s="9" t="s">
        <v>71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371</v>
      </c>
      <c r="B157" s="9" t="s">
        <v>68</v>
      </c>
      <c r="C157" s="9" t="s">
        <v>71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372</v>
      </c>
      <c r="B158" s="9" t="s">
        <v>112</v>
      </c>
      <c r="C158" s="9" t="s">
        <v>77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110</v>
      </c>
      <c r="C159" s="9" t="s">
        <v>71</v>
      </c>
      <c r="D159" s="31" t="s">
        <v>383</v>
      </c>
      <c r="E159" s="13">
        <v>206.29</v>
      </c>
      <c r="F159" s="33" t="s">
        <v>382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111</v>
      </c>
      <c r="C160" s="9" t="s">
        <v>71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68</v>
      </c>
      <c r="C161" s="9" t="s">
        <v>71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112</v>
      </c>
      <c r="C162" s="9" t="s">
        <v>77</v>
      </c>
      <c r="D162" s="31">
        <v>3.64</v>
      </c>
      <c r="E162" s="13"/>
      <c r="F162" s="33" t="s">
        <v>385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373</v>
      </c>
      <c r="B163" s="9" t="s">
        <v>110</v>
      </c>
      <c r="C163" s="9" t="s">
        <v>71</v>
      </c>
      <c r="D163" s="9" t="s">
        <v>334</v>
      </c>
      <c r="E163" s="13">
        <v>5755.62</v>
      </c>
      <c r="F163" s="34">
        <v>0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374</v>
      </c>
      <c r="B164" s="9" t="s">
        <v>111</v>
      </c>
      <c r="C164" s="9" t="s">
        <v>71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375</v>
      </c>
      <c r="B165" s="9" t="s">
        <v>68</v>
      </c>
      <c r="C165" s="9" t="s">
        <v>71</v>
      </c>
      <c r="D165" s="9" t="s">
        <v>12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376</v>
      </c>
      <c r="B166" s="9" t="s">
        <v>112</v>
      </c>
      <c r="C166" s="9" t="s">
        <v>77</v>
      </c>
      <c r="D166" s="31">
        <f>E163/E2</f>
        <v>1.9595601252893913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220</v>
      </c>
      <c r="B167" s="25" t="s">
        <v>108</v>
      </c>
      <c r="C167" s="25" t="s">
        <v>71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221</v>
      </c>
      <c r="B168" s="9" t="s">
        <v>109</v>
      </c>
      <c r="C168" s="9" t="s">
        <v>77</v>
      </c>
      <c r="D168" s="9">
        <f>E169+E173+E177+E181+E185+E189+E193+E197+E201+E205</f>
        <v>40246.84999999999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222</v>
      </c>
      <c r="B169" s="9" t="s">
        <v>110</v>
      </c>
      <c r="C169" s="9" t="s">
        <v>71</v>
      </c>
      <c r="D169" s="9" t="s">
        <v>42</v>
      </c>
      <c r="E169" s="26">
        <v>2267.1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223</v>
      </c>
      <c r="B170" s="9" t="s">
        <v>111</v>
      </c>
      <c r="C170" s="9" t="s">
        <v>71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224</v>
      </c>
      <c r="B171" s="9" t="s">
        <v>68</v>
      </c>
      <c r="C171" s="9" t="s">
        <v>71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225</v>
      </c>
      <c r="B172" s="9" t="s">
        <v>112</v>
      </c>
      <c r="C172" s="9" t="s">
        <v>77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110</v>
      </c>
      <c r="C173" s="9" t="s">
        <v>71</v>
      </c>
      <c r="D173" s="9" t="s">
        <v>387</v>
      </c>
      <c r="E173" s="26">
        <v>3892.35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111</v>
      </c>
      <c r="C174" s="9" t="s">
        <v>71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68</v>
      </c>
      <c r="C175" s="9" t="s">
        <v>71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112</v>
      </c>
      <c r="C176" s="9" t="s">
        <v>77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226</v>
      </c>
      <c r="B177" s="9" t="s">
        <v>110</v>
      </c>
      <c r="C177" s="9" t="s">
        <v>71</v>
      </c>
      <c r="D177" s="9" t="s">
        <v>44</v>
      </c>
      <c r="E177" s="13">
        <v>9666.63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227</v>
      </c>
      <c r="B178" s="9" t="s">
        <v>111</v>
      </c>
      <c r="C178" s="9" t="s">
        <v>71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228</v>
      </c>
      <c r="B179" s="9" t="s">
        <v>68</v>
      </c>
      <c r="C179" s="9" t="s">
        <v>71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229</v>
      </c>
      <c r="B180" s="9" t="s">
        <v>112</v>
      </c>
      <c r="C180" s="9" t="s">
        <v>77</v>
      </c>
      <c r="D180" s="31">
        <f>E177/E2</f>
        <v>3.2911037723001497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230</v>
      </c>
      <c r="B181" s="9" t="s">
        <v>110</v>
      </c>
      <c r="C181" s="9" t="s">
        <v>71</v>
      </c>
      <c r="D181" s="9" t="s">
        <v>45</v>
      </c>
      <c r="E181" s="13">
        <v>64.71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231</v>
      </c>
      <c r="B182" s="9" t="s">
        <v>111</v>
      </c>
      <c r="C182" s="9" t="s">
        <v>71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232</v>
      </c>
      <c r="B183" s="9" t="s">
        <v>68</v>
      </c>
      <c r="C183" s="9" t="s">
        <v>71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233</v>
      </c>
      <c r="B184" s="9" t="s">
        <v>112</v>
      </c>
      <c r="C184" s="9" t="s">
        <v>77</v>
      </c>
      <c r="D184" s="31">
        <f>E181/E2</f>
        <v>0.022031186163693314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234</v>
      </c>
      <c r="B185" s="9" t="s">
        <v>110</v>
      </c>
      <c r="C185" s="9" t="s">
        <v>71</v>
      </c>
      <c r="D185" s="9" t="s">
        <v>46</v>
      </c>
      <c r="E185" s="13">
        <f>181.12+3887.51</f>
        <v>4068.63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235</v>
      </c>
      <c r="B186" s="9" t="s">
        <v>111</v>
      </c>
      <c r="C186" s="9" t="s">
        <v>71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236</v>
      </c>
      <c r="B187" s="9" t="s">
        <v>68</v>
      </c>
      <c r="C187" s="9" t="s">
        <v>71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237</v>
      </c>
      <c r="B188" s="9" t="s">
        <v>112</v>
      </c>
      <c r="C188" s="9" t="s">
        <v>77</v>
      </c>
      <c r="D188" s="31">
        <f>E185/E2</f>
        <v>1.385206999863816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238</v>
      </c>
      <c r="B189" s="9" t="s">
        <v>110</v>
      </c>
      <c r="C189" s="9" t="s">
        <v>71</v>
      </c>
      <c r="D189" s="9" t="s">
        <v>325</v>
      </c>
      <c r="E189" s="13">
        <f>181.12+877.89</f>
        <v>1059.01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239</v>
      </c>
      <c r="B190" s="9" t="s">
        <v>111</v>
      </c>
      <c r="C190" s="9" t="s">
        <v>71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241</v>
      </c>
      <c r="B191" s="9" t="s">
        <v>68</v>
      </c>
      <c r="C191" s="9" t="s">
        <v>71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242</v>
      </c>
      <c r="B192" s="9" t="s">
        <v>112</v>
      </c>
      <c r="C192" s="9" t="s">
        <v>77</v>
      </c>
      <c r="D192" s="31">
        <f>E189/E2</f>
        <v>0.3605508647691679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243</v>
      </c>
      <c r="B193" s="9" t="s">
        <v>110</v>
      </c>
      <c r="C193" s="9" t="s">
        <v>71</v>
      </c>
      <c r="D193" s="9" t="s">
        <v>47</v>
      </c>
      <c r="E193" s="13">
        <f>119.64+847.32+699.68</f>
        <v>1666.6399999999999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240</v>
      </c>
      <c r="B194" s="9" t="s">
        <v>111</v>
      </c>
      <c r="C194" s="9" t="s">
        <v>71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244</v>
      </c>
      <c r="B195" s="9" t="s">
        <v>68</v>
      </c>
      <c r="C195" s="9" t="s">
        <v>71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245</v>
      </c>
      <c r="B196" s="9" t="s">
        <v>112</v>
      </c>
      <c r="C196" s="9" t="s">
        <v>77</v>
      </c>
      <c r="D196" s="31">
        <f>E193/E2</f>
        <v>0.5674247582731854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246</v>
      </c>
      <c r="B197" s="9" t="s">
        <v>110</v>
      </c>
      <c r="C197" s="9" t="s">
        <v>71</v>
      </c>
      <c r="D197" s="9" t="s">
        <v>48</v>
      </c>
      <c r="E197" s="13">
        <v>204.85</v>
      </c>
      <c r="F197" s="13" t="s">
        <v>335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247</v>
      </c>
      <c r="B198" s="9" t="s">
        <v>111</v>
      </c>
      <c r="C198" s="9" t="s">
        <v>71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248</v>
      </c>
      <c r="B199" s="9" t="s">
        <v>68</v>
      </c>
      <c r="C199" s="9" t="s">
        <v>71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249</v>
      </c>
      <c r="B200" s="9" t="s">
        <v>112</v>
      </c>
      <c r="C200" s="9" t="s">
        <v>77</v>
      </c>
      <c r="D200" s="31">
        <f>E197/E2</f>
        <v>0.06974329293204412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250</v>
      </c>
      <c r="B201" s="9" t="s">
        <v>110</v>
      </c>
      <c r="C201" s="9" t="s">
        <v>71</v>
      </c>
      <c r="D201" s="9" t="s">
        <v>49</v>
      </c>
      <c r="E201" s="13">
        <f>12138.16+1619.85+2906.18</f>
        <v>16664.19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251</v>
      </c>
      <c r="B202" s="9" t="s">
        <v>111</v>
      </c>
      <c r="C202" s="9" t="s">
        <v>71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252</v>
      </c>
      <c r="B203" s="9" t="s">
        <v>68</v>
      </c>
      <c r="C203" s="9" t="s">
        <v>71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253</v>
      </c>
      <c r="B204" s="9" t="s">
        <v>112</v>
      </c>
      <c r="C204" s="9" t="s">
        <v>77</v>
      </c>
      <c r="D204" s="31">
        <f>E201/E2</f>
        <v>5.673495165463707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110</v>
      </c>
      <c r="C205" s="9" t="s">
        <v>71</v>
      </c>
      <c r="D205" s="31" t="s">
        <v>384</v>
      </c>
      <c r="E205" s="13">
        <v>692.74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111</v>
      </c>
      <c r="C206" s="9" t="s">
        <v>71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68</v>
      </c>
      <c r="C207" s="9" t="s">
        <v>71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112</v>
      </c>
      <c r="C208" s="9" t="s">
        <v>77</v>
      </c>
      <c r="D208" s="31">
        <f>E205/E2</f>
        <v>0.23585046983521724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288</v>
      </c>
      <c r="B209" s="25" t="s">
        <v>108</v>
      </c>
      <c r="C209" s="25" t="s">
        <v>71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254</v>
      </c>
      <c r="B210" s="9" t="s">
        <v>109</v>
      </c>
      <c r="C210" s="9" t="s">
        <v>77</v>
      </c>
      <c r="D210" s="9">
        <f>E211+E215+E219+E223+E227+E231+E235+E239+E243+E247</f>
        <v>99555.33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255</v>
      </c>
      <c r="B211" s="9" t="s">
        <v>110</v>
      </c>
      <c r="C211" s="9" t="s">
        <v>71</v>
      </c>
      <c r="D211" s="9" t="s">
        <v>51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284</v>
      </c>
      <c r="B212" s="9" t="s">
        <v>111</v>
      </c>
      <c r="C212" s="9" t="s">
        <v>71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256</v>
      </c>
      <c r="B213" s="9" t="s">
        <v>68</v>
      </c>
      <c r="C213" s="9" t="s">
        <v>71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257</v>
      </c>
      <c r="B214" s="9" t="s">
        <v>112</v>
      </c>
      <c r="C214" s="9" t="s">
        <v>77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258</v>
      </c>
      <c r="B215" s="9" t="s">
        <v>110</v>
      </c>
      <c r="C215" s="9" t="s">
        <v>71</v>
      </c>
      <c r="D215" s="9" t="s">
        <v>53</v>
      </c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259</v>
      </c>
      <c r="B216" s="9" t="s">
        <v>111</v>
      </c>
      <c r="C216" s="9" t="s">
        <v>71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260</v>
      </c>
      <c r="B217" s="9" t="s">
        <v>68</v>
      </c>
      <c r="C217" s="9" t="s">
        <v>71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261</v>
      </c>
      <c r="B218" s="9" t="s">
        <v>112</v>
      </c>
      <c r="C218" s="9" t="s">
        <v>77</v>
      </c>
      <c r="D218" s="31">
        <f>E215/E2</f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262</v>
      </c>
      <c r="B219" s="9" t="s">
        <v>110</v>
      </c>
      <c r="C219" s="9" t="s">
        <v>71</v>
      </c>
      <c r="D219" s="9" t="s">
        <v>52</v>
      </c>
      <c r="E219" s="13">
        <v>22803.35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263</v>
      </c>
      <c r="B220" s="9" t="s">
        <v>111</v>
      </c>
      <c r="C220" s="9" t="s">
        <v>71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264</v>
      </c>
      <c r="B221" s="9" t="s">
        <v>68</v>
      </c>
      <c r="C221" s="9" t="s">
        <v>71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265</v>
      </c>
      <c r="B222" s="9" t="s">
        <v>112</v>
      </c>
      <c r="C222" s="9" t="s">
        <v>77</v>
      </c>
      <c r="D222" s="31">
        <f>E219/E2</f>
        <v>7.763635435108267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266</v>
      </c>
      <c r="B223" s="9" t="s">
        <v>110</v>
      </c>
      <c r="C223" s="9" t="s">
        <v>71</v>
      </c>
      <c r="D223" s="9" t="s">
        <v>289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267</v>
      </c>
      <c r="B224" s="9" t="s">
        <v>111</v>
      </c>
      <c r="C224" s="9" t="s">
        <v>71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268</v>
      </c>
      <c r="B225" s="9" t="s">
        <v>68</v>
      </c>
      <c r="C225" s="9" t="s">
        <v>71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269</v>
      </c>
      <c r="B226" s="9" t="s">
        <v>112</v>
      </c>
      <c r="C226" s="9" t="s">
        <v>77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270</v>
      </c>
      <c r="B227" s="9" t="s">
        <v>110</v>
      </c>
      <c r="C227" s="9" t="s">
        <v>71</v>
      </c>
      <c r="D227" s="9" t="s">
        <v>341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271</v>
      </c>
      <c r="B228" s="9" t="s">
        <v>111</v>
      </c>
      <c r="C228" s="9" t="s">
        <v>71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272</v>
      </c>
      <c r="B229" s="9" t="s">
        <v>68</v>
      </c>
      <c r="C229" s="9" t="s">
        <v>71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273</v>
      </c>
      <c r="B230" s="9" t="s">
        <v>112</v>
      </c>
      <c r="C230" s="9" t="s">
        <v>77</v>
      </c>
      <c r="D230" s="31">
        <f>E227/E2</f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274</v>
      </c>
      <c r="B231" s="9" t="s">
        <v>110</v>
      </c>
      <c r="C231" s="9" t="s">
        <v>71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275</v>
      </c>
      <c r="B232" s="9" t="s">
        <v>111</v>
      </c>
      <c r="C232" s="9" t="s">
        <v>71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276</v>
      </c>
      <c r="B233" s="9" t="s">
        <v>68</v>
      </c>
      <c r="C233" s="9" t="s">
        <v>71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277</v>
      </c>
      <c r="B234" s="9" t="s">
        <v>112</v>
      </c>
      <c r="C234" s="9" t="s">
        <v>77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278</v>
      </c>
      <c r="B235" s="9" t="s">
        <v>110</v>
      </c>
      <c r="C235" s="9" t="s">
        <v>71</v>
      </c>
      <c r="D235" s="9" t="s">
        <v>0</v>
      </c>
      <c r="E235" s="13">
        <v>353.59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279</v>
      </c>
      <c r="B236" s="9" t="s">
        <v>111</v>
      </c>
      <c r="C236" s="9" t="s">
        <v>71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280</v>
      </c>
      <c r="B237" s="9" t="s">
        <v>68</v>
      </c>
      <c r="C237" s="9" t="s">
        <v>71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281</v>
      </c>
      <c r="B238" s="9" t="s">
        <v>112</v>
      </c>
      <c r="C238" s="9" t="s">
        <v>77</v>
      </c>
      <c r="D238" s="31">
        <f>E235/E2</f>
        <v>0.12038335830042217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283</v>
      </c>
      <c r="B239" s="9" t="s">
        <v>110</v>
      </c>
      <c r="C239" s="9" t="s">
        <v>71</v>
      </c>
      <c r="D239" s="9" t="s">
        <v>54</v>
      </c>
      <c r="E239" s="13">
        <f>12389+13653.44+10136.4+28022.76+1849.53</f>
        <v>66051.13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285</v>
      </c>
      <c r="B240" s="9" t="s">
        <v>111</v>
      </c>
      <c r="C240" s="9" t="s">
        <v>71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286</v>
      </c>
      <c r="B241" s="9" t="s">
        <v>68</v>
      </c>
      <c r="C241" s="9" t="s">
        <v>71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287</v>
      </c>
      <c r="B242" s="9" t="s">
        <v>112</v>
      </c>
      <c r="C242" s="9" t="s">
        <v>77</v>
      </c>
      <c r="D242" s="31">
        <f>E239/E2</f>
        <v>22.48778768895547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290</v>
      </c>
      <c r="B243" s="9" t="s">
        <v>110</v>
      </c>
      <c r="C243" s="9" t="s">
        <v>71</v>
      </c>
      <c r="D243" s="9" t="s">
        <v>55</v>
      </c>
      <c r="E243" s="13">
        <f>4220.97+6126.29</f>
        <v>10347.26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291</v>
      </c>
      <c r="B244" s="9" t="s">
        <v>111</v>
      </c>
      <c r="C244" s="9" t="s">
        <v>71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292</v>
      </c>
      <c r="B245" s="9" t="s">
        <v>68</v>
      </c>
      <c r="C245" s="9" t="s">
        <v>71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293</v>
      </c>
      <c r="B246" s="9" t="s">
        <v>112</v>
      </c>
      <c r="C246" s="9" t="s">
        <v>77</v>
      </c>
      <c r="D246" s="31">
        <f>E243/E2</f>
        <v>3.522831267874166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377</v>
      </c>
      <c r="B247" s="9" t="s">
        <v>110</v>
      </c>
      <c r="C247" s="9" t="s">
        <v>71</v>
      </c>
      <c r="D247" s="9" t="s">
        <v>56</v>
      </c>
      <c r="E247" s="13">
        <v>0</v>
      </c>
      <c r="F247" s="13" t="s">
        <v>336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378</v>
      </c>
      <c r="B248" s="9" t="s">
        <v>111</v>
      </c>
      <c r="C248" s="9" t="s">
        <v>71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379</v>
      </c>
      <c r="B249" s="9" t="s">
        <v>68</v>
      </c>
      <c r="C249" s="9" t="s">
        <v>71</v>
      </c>
      <c r="D249" s="9" t="s">
        <v>326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380</v>
      </c>
      <c r="B250" s="9" t="s">
        <v>112</v>
      </c>
      <c r="C250" s="9" t="s">
        <v>77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282</v>
      </c>
      <c r="C251" s="9" t="s">
        <v>77</v>
      </c>
      <c r="D251" s="37">
        <f>SUM(D90,D28,D34,D60,D66,D72,D78,D84,D100,D110,D168,D210)</f>
        <v>470587.62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39" t="s">
        <v>294</v>
      </c>
      <c r="B252" s="39"/>
      <c r="C252" s="39"/>
      <c r="D252" s="39"/>
    </row>
    <row r="253" spans="1:4" ht="15.75">
      <c r="A253" s="7" t="s">
        <v>295</v>
      </c>
      <c r="B253" s="8" t="s">
        <v>296</v>
      </c>
      <c r="C253" s="8" t="s">
        <v>297</v>
      </c>
      <c r="D253" s="8">
        <v>6</v>
      </c>
    </row>
    <row r="254" spans="1:4" ht="15.75">
      <c r="A254" s="7" t="s">
        <v>298</v>
      </c>
      <c r="B254" s="8" t="s">
        <v>299</v>
      </c>
      <c r="C254" s="8" t="s">
        <v>297</v>
      </c>
      <c r="D254" s="8">
        <v>6</v>
      </c>
    </row>
    <row r="255" spans="1:4" ht="31.5">
      <c r="A255" s="7" t="s">
        <v>300</v>
      </c>
      <c r="B255" s="8" t="s">
        <v>301</v>
      </c>
      <c r="C255" s="8" t="s">
        <v>297</v>
      </c>
      <c r="D255" s="8">
        <v>0</v>
      </c>
    </row>
    <row r="256" spans="1:4" ht="15.75">
      <c r="A256" s="7" t="s">
        <v>302</v>
      </c>
      <c r="B256" s="8" t="s">
        <v>303</v>
      </c>
      <c r="C256" s="8" t="s">
        <v>77</v>
      </c>
      <c r="D256" s="8">
        <v>-12414.31</v>
      </c>
    </row>
    <row r="257" spans="1:4" ht="15.75">
      <c r="A257" s="39" t="s">
        <v>304</v>
      </c>
      <c r="B257" s="39"/>
      <c r="C257" s="39"/>
      <c r="D257" s="39"/>
    </row>
    <row r="258" spans="1:4" ht="15.75">
      <c r="A258" s="7" t="s">
        <v>305</v>
      </c>
      <c r="B258" s="8" t="s">
        <v>76</v>
      </c>
      <c r="C258" s="8" t="s">
        <v>77</v>
      </c>
      <c r="D258" s="8">
        <v>0</v>
      </c>
    </row>
    <row r="259" spans="1:4" ht="31.5">
      <c r="A259" s="7" t="s">
        <v>306</v>
      </c>
      <c r="B259" s="8" t="s">
        <v>78</v>
      </c>
      <c r="C259" s="8" t="s">
        <v>77</v>
      </c>
      <c r="D259" s="8">
        <v>0</v>
      </c>
    </row>
    <row r="260" spans="1:4" ht="15.75">
      <c r="A260" s="7" t="s">
        <v>307</v>
      </c>
      <c r="B260" s="8" t="s">
        <v>80</v>
      </c>
      <c r="C260" s="8" t="s">
        <v>77</v>
      </c>
      <c r="D260" s="8">
        <v>0</v>
      </c>
    </row>
    <row r="261" spans="1:4" ht="15.75">
      <c r="A261" s="7" t="s">
        <v>308</v>
      </c>
      <c r="B261" s="8" t="s">
        <v>103</v>
      </c>
      <c r="C261" s="8" t="s">
        <v>77</v>
      </c>
      <c r="D261" s="8">
        <v>0</v>
      </c>
    </row>
    <row r="262" spans="1:4" ht="31.5">
      <c r="A262" s="7" t="s">
        <v>309</v>
      </c>
      <c r="B262" s="8" t="s">
        <v>310</v>
      </c>
      <c r="C262" s="8" t="s">
        <v>77</v>
      </c>
      <c r="D262" s="8">
        <v>0</v>
      </c>
    </row>
    <row r="263" spans="1:4" ht="15.75">
      <c r="A263" s="7" t="s">
        <v>311</v>
      </c>
      <c r="B263" s="8" t="s">
        <v>105</v>
      </c>
      <c r="C263" s="8" t="s">
        <v>77</v>
      </c>
      <c r="D263" s="8">
        <v>0</v>
      </c>
    </row>
    <row r="264" spans="1:4" ht="15.75">
      <c r="A264" s="39" t="s">
        <v>312</v>
      </c>
      <c r="B264" s="39"/>
      <c r="C264" s="39"/>
      <c r="D264" s="39"/>
    </row>
    <row r="265" spans="1:4" ht="15.75">
      <c r="A265" s="7" t="s">
        <v>313</v>
      </c>
      <c r="B265" s="8" t="s">
        <v>296</v>
      </c>
      <c r="C265" s="8" t="s">
        <v>297</v>
      </c>
      <c r="D265" s="8">
        <v>0</v>
      </c>
    </row>
    <row r="266" spans="1:4" ht="15.75">
      <c r="A266" s="7" t="s">
        <v>314</v>
      </c>
      <c r="B266" s="8" t="s">
        <v>299</v>
      </c>
      <c r="C266" s="8" t="s">
        <v>297</v>
      </c>
      <c r="D266" s="8">
        <v>0</v>
      </c>
    </row>
    <row r="267" spans="1:4" ht="15.75">
      <c r="A267" s="7" t="s">
        <v>315</v>
      </c>
      <c r="B267" s="8" t="s">
        <v>316</v>
      </c>
      <c r="C267" s="8" t="s">
        <v>297</v>
      </c>
      <c r="D267" s="8">
        <v>0</v>
      </c>
    </row>
    <row r="268" spans="1:4" ht="15.75">
      <c r="A268" s="7" t="s">
        <v>317</v>
      </c>
      <c r="B268" s="8" t="s">
        <v>303</v>
      </c>
      <c r="C268" s="8" t="s">
        <v>77</v>
      </c>
      <c r="D268" s="8">
        <v>0</v>
      </c>
    </row>
    <row r="269" spans="1:4" ht="15.75">
      <c r="A269" s="39" t="s">
        <v>318</v>
      </c>
      <c r="B269" s="39"/>
      <c r="C269" s="39"/>
      <c r="D269" s="39"/>
    </row>
    <row r="270" spans="1:4" ht="15.75">
      <c r="A270" s="7" t="s">
        <v>319</v>
      </c>
      <c r="B270" s="8" t="s">
        <v>320</v>
      </c>
      <c r="C270" s="8" t="s">
        <v>297</v>
      </c>
      <c r="D270" s="8">
        <v>3</v>
      </c>
    </row>
    <row r="271" spans="1:4" ht="15.75">
      <c r="A271" s="7" t="s">
        <v>321</v>
      </c>
      <c r="B271" s="8" t="s">
        <v>322</v>
      </c>
      <c r="C271" s="8" t="s">
        <v>297</v>
      </c>
      <c r="D271" s="8">
        <v>2</v>
      </c>
    </row>
    <row r="272" spans="1:4" ht="31.5">
      <c r="A272" s="7" t="s">
        <v>323</v>
      </c>
      <c r="B272" s="8" t="s">
        <v>324</v>
      </c>
      <c r="C272" s="8" t="s">
        <v>77</v>
      </c>
      <c r="D272" s="8">
        <v>7116.19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2017-04-06T07:07:59Z</dcterms:modified>
  <cp:category/>
  <cp:version/>
  <cp:contentType/>
  <cp:contentStatus/>
</cp:coreProperties>
</file>