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форме'!$A$1:$D$312</definedName>
  </definedNames>
  <calcPr fullCalcOnLoad="1"/>
</workbook>
</file>

<file path=xl/sharedStrings.xml><?xml version="1.0" encoding="utf-8"?>
<sst xmlns="http://schemas.openxmlformats.org/spreadsheetml/2006/main" count="1064" uniqueCount="393">
  <si>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</si>
  <si>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</si>
  <si>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</si>
  <si>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</si>
  <si>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</si>
  <si>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</si>
  <si>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</si>
  <si>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</si>
  <si>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</si>
  <si>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</si>
  <si>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</si>
  <si>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</si>
  <si>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</si>
  <si>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</si>
  <si>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</si>
  <si>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</si>
  <si>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</si>
  <si>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</si>
  <si>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</si>
  <si>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</si>
  <si>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</si>
  <si>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</si>
  <si>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</si>
  <si>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</si>
  <si>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</si>
  <si>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</si>
  <si>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</si>
  <si>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</si>
  <si>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</si>
  <si>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</si>
  <si>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</si>
  <si>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</si>
  <si>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</si>
  <si>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</si>
  <si>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</si>
  <si>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</si>
  <si>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</si>
  <si>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</si>
  <si>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</si>
  <si>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</si>
  <si>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</si>
  <si>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</si>
  <si>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</si>
  <si>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</si>
  <si>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</si>
  <si>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</si>
  <si>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</si>
  <si>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</si>
  <si>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</si>
  <si>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</si>
  <si>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</si>
  <si>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</si>
  <si>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</si>
  <si>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</si>
  <si>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</si>
  <si>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</si>
  <si>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</si>
  <si>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</si>
  <si>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</si>
  <si>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</si>
  <si>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</si>
  <si>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</si>
  <si>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</si>
  <si>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</si>
  <si>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</si>
  <si>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</si>
  <si>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</si>
  <si>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</si>
  <si>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</si>
  <si>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</si>
  <si>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</si>
  <si>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</si>
  <si>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</si>
  <si>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</si>
  <si>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</si>
  <si>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</si>
  <si>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</si>
  <si>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</si>
  <si>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</si>
  <si>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</si>
  <si>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</si>
  <si>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</si>
  <si>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</si>
  <si>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</si>
  <si>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</si>
  <si>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</si>
  <si>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</si>
  <si>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</si>
  <si>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</si>
  <si>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</si>
  <si>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</si>
  <si>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</si>
  <si>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</si>
  <si>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</si>
  <si>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</si>
  <si>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</si>
  <si>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</si>
  <si>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</si>
  <si>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</si>
  <si>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</si>
  <si>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</si>
  <si>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</si>
  <si>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</si>
  <si>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</si>
  <si>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</si>
  <si>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</si>
  <si>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</si>
  <si>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</si>
  <si>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</si>
  <si>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</si>
  <si>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</si>
  <si>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</si>
  <si>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</si>
  <si>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</si>
  <si>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</si>
  <si>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</si>
  <si>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</si>
  <si>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</si>
  <si>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</si>
  <si>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</si>
  <si>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</si>
  <si>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</si>
  <si>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</si>
  <si>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</si>
  <si>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</si>
  <si>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</si>
  <si>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</si>
  <si>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</si>
  <si>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</si>
  <si>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</si>
  <si>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</si>
  <si>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</si>
  <si>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</si>
  <si>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</si>
  <si>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</si>
  <si>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</si>
  <si>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</si>
  <si>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</si>
  <si>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</si>
  <si>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</si>
  <si>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</si>
  <si>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</si>
  <si>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</si>
  <si>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</si>
  <si>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</si>
  <si>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</si>
  <si>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</si>
  <si>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</si>
  <si>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</si>
  <si>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</si>
  <si>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</si>
  <si>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</si>
  <si>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</si>
  <si>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</si>
  <si>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</si>
  <si>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</si>
  <si>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</si>
  <si>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</si>
  <si>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</si>
  <si>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</si>
  <si>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</si>
  <si>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</si>
  <si>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</si>
  <si>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</si>
  <si>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</si>
  <si>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</si>
  <si>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</si>
  <si>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</si>
  <si>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</si>
  <si>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</si>
  <si>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</si>
  <si>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</si>
  <si>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</si>
  <si>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</si>
  <si>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</si>
  <si>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</si>
  <si>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</si>
  <si>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</si>
  <si>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</si>
  <si>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</si>
  <si>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</si>
  <si>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</si>
  <si>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</si>
  <si>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</si>
  <si>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</si>
  <si>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</si>
  <si>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</si>
  <si>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</si>
  <si>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</si>
  <si>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</si>
  <si>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</si>
  <si>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</si>
  <si>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</si>
  <si>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</si>
  <si>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</si>
  <si>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</si>
  <si>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</si>
  <si>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</si>
  <si>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</si>
  <si>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</si>
  <si>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</si>
  <si>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</si>
  <si>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</si>
  <si>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</si>
  <si>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</si>
  <si>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</si>
  <si>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</si>
  <si>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</si>
  <si>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</si>
  <si>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</si>
  <si>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</si>
  <si>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</si>
  <si>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</si>
  <si>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</si>
  <si>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</si>
  <si>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</si>
  <si>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</si>
  <si>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</si>
  <si>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</si>
  <si>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</si>
  <si>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</si>
  <si>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</si>
  <si>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</si>
  <si>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</si>
  <si>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</si>
  <si>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</si>
  <si>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</si>
  <si>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</si>
  <si>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</si>
  <si>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</si>
  <si>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</si>
  <si>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</si>
  <si>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</si>
  <si>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</si>
  <si>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</si>
  <si>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</si>
  <si>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</si>
  <si>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</si>
  <si>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</si>
  <si>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</si>
  <si>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</si>
  <si>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</si>
  <si>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</si>
  <si>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</si>
  <si>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</si>
  <si>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</si>
  <si>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</si>
  <si>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</si>
  <si>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</si>
  <si>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</si>
  <si>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</si>
  <si>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</si>
  <si>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</si>
  <si>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</si>
  <si>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</si>
  <si>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</si>
  <si>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</si>
  <si>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</si>
  <si>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</si>
  <si>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</si>
  <si>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</si>
  <si>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</si>
  <si>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</si>
  <si>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</si>
  <si>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</si>
  <si>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</si>
  <si>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</si>
  <si>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</si>
  <si>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</si>
  <si>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</si>
  <si>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</si>
  <si>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</si>
  <si>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</si>
  <si>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</si>
  <si>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</si>
  <si>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</si>
  <si>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</si>
  <si>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</si>
  <si>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</si>
  <si>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</si>
  <si>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</si>
  <si>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</si>
  <si>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</si>
  <si>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</si>
  <si>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</si>
  <si>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</si>
  <si>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</si>
  <si>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</si>
  <si>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</si>
  <si>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</si>
  <si>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</si>
  <si>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</si>
  <si>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</si>
  <si>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</si>
  <si>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</si>
  <si>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</si>
  <si>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</si>
  <si>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</si>
  <si>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</si>
  <si>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</si>
  <si>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</si>
  <si>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</si>
  <si>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</si>
  <si>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</si>
  <si>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</si>
  <si>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</si>
  <si>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</si>
  <si>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</si>
  <si>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</si>
  <si>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</si>
  <si>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</si>
  <si>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</si>
  <si>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</si>
  <si>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</si>
  <si>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</si>
  <si>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</si>
  <si>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</si>
  <si>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</si>
  <si>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</si>
  <si>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</si>
  <si>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</si>
  <si>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</si>
  <si>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</si>
  <si>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</si>
  <si>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</si>
  <si>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</si>
  <si>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</si>
  <si>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</si>
  <si>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</si>
  <si>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</si>
  <si>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</si>
  <si>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</si>
  <si>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</si>
  <si>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</si>
  <si>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</si>
  <si>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</si>
  <si>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</si>
  <si>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</si>
  <si>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</si>
  <si>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</si>
  <si>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</si>
  <si>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</si>
  <si>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</si>
  <si>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</si>
  <si>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</si>
  <si>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</si>
  <si>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</si>
  <si>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</si>
  <si>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</si>
  <si>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</si>
  <si>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</si>
  <si>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</si>
  <si>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</si>
  <si>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</si>
  <si>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</si>
  <si>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</si>
  <si>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</si>
  <si>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</si>
  <si>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</si>
  <si>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</si>
  <si>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</si>
  <si>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</si>
  <si>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</si>
  <si>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</si>
  <si>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</si>
  <si>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</si>
  <si>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</si>
  <si>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</si>
  <si>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</si>
  <si>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</si>
  <si>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</si>
  <si>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</si>
  <si>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</si>
  <si>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</si>
  <si>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</si>
  <si>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</si>
  <si>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</si>
  <si>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</si>
  <si>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</si>
  <si>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</si>
  <si>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</si>
  <si>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</si>
  <si>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</si>
  <si>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</si>
  <si>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</si>
  <si>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</si>
  <si>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</si>
  <si>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</si>
  <si>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Отчет об исполнении управляющей организацией ООО "УК "Привокзальная" договора управления в период 01.01.2016 г. - 15.12.2016 г.                                    по дому № 3  ул. Плеханова в г. Липецке</t>
  </si>
  <si>
    <t>ТЕК.РЕМ.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</si>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</sst>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B122">
            <v>1193791.747236095</v>
          </cell>
        </row>
        <row r="123">
          <cell r="BB123">
            <v>1605500.0749737455</v>
          </cell>
        </row>
        <row r="124">
          <cell r="BB124">
            <v>198611.66174299998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2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322</v>
      </c>
    </row>
    <row r="2" spans="1:22" s="7" customFormat="1" ht="33.75" customHeight="1">
      <c r="A2" s="5" t="s">
        <v>388</v>
      </c>
      <c r="B2" s="5"/>
      <c r="C2" s="5"/>
      <c r="D2" s="5"/>
      <c r="E2" s="6">
        <v>14141.53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392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320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321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7582.47</v>
      </c>
    </row>
    <row r="11" spans="1:4" ht="15.75">
      <c r="A11" s="8" t="s">
        <v>78</v>
      </c>
      <c r="B11" s="9" t="s">
        <v>79</v>
      </c>
      <c r="C11" s="9" t="s">
        <v>76</v>
      </c>
      <c r="D11" s="9">
        <v>267014.08</v>
      </c>
    </row>
    <row r="12" spans="1:5" ht="31.5">
      <c r="A12" s="8" t="s">
        <v>80</v>
      </c>
      <c r="B12" s="9" t="s">
        <v>81</v>
      </c>
      <c r="C12" s="9" t="s">
        <v>76</v>
      </c>
      <c r="D12" s="12">
        <f>D13+D14+D15</f>
        <v>2997903.483952841</v>
      </c>
      <c r="E12" s="3">
        <f>D12+97000</f>
        <v>3094903.483952841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'[1]ук(2016)'!$BB$123</f>
        <v>1605500.0749737455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'[1]ук(2016)'!$BB$122</f>
        <v>1193791.747236095</v>
      </c>
    </row>
    <row r="15" spans="1:4" ht="15.75">
      <c r="A15" s="8" t="s">
        <v>99</v>
      </c>
      <c r="B15" s="13" t="s">
        <v>84</v>
      </c>
      <c r="C15" s="9" t="s">
        <v>76</v>
      </c>
      <c r="D15" s="12">
        <f>'[1]ук(2016)'!$BB$124</f>
        <v>198611.66174299998</v>
      </c>
    </row>
    <row r="16" spans="1:4" ht="15.75">
      <c r="A16" s="13" t="s">
        <v>85</v>
      </c>
      <c r="B16" s="13" t="s">
        <v>86</v>
      </c>
      <c r="C16" s="13" t="s">
        <v>76</v>
      </c>
      <c r="D16" s="14">
        <v>2879334.6939528408</v>
      </c>
    </row>
    <row r="17" spans="1:4" ht="31.5">
      <c r="A17" s="13" t="s">
        <v>62</v>
      </c>
      <c r="B17" s="13" t="s">
        <v>100</v>
      </c>
      <c r="C17" s="13" t="s">
        <v>76</v>
      </c>
      <c r="D17" s="14">
        <f>D16</f>
        <v>2879334.6939528408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4">
        <f>D16+D10</f>
        <v>2886917.163952841</v>
      </c>
    </row>
    <row r="23" spans="1:4" ht="15.75">
      <c r="A23" s="13" t="s">
        <v>94</v>
      </c>
      <c r="B23" s="13" t="s">
        <v>102</v>
      </c>
      <c r="C23" s="13" t="s">
        <v>76</v>
      </c>
      <c r="D23" s="14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f>136079.04+142938.86</f>
        <v>279017.9</v>
      </c>
    </row>
    <row r="25" spans="1:5" ht="15.75">
      <c r="A25" s="13" t="s">
        <v>96</v>
      </c>
      <c r="B25" s="13" t="s">
        <v>104</v>
      </c>
      <c r="C25" s="13" t="s">
        <v>76</v>
      </c>
      <c r="D25" s="14">
        <f>E25</f>
        <v>1210.9999999998254</v>
      </c>
      <c r="E25" s="1">
        <f>D12-(D16+D10+D9)+D296-D24+D11-D23</f>
        <v>1210.9999999998254</v>
      </c>
    </row>
    <row r="26" spans="1:22" s="17" customFormat="1" ht="35.25" customHeight="1">
      <c r="A26" s="15" t="s">
        <v>105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116</v>
      </c>
      <c r="B27" s="19" t="s">
        <v>107</v>
      </c>
      <c r="C27" s="19" t="s">
        <v>70</v>
      </c>
      <c r="D27" s="1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112</v>
      </c>
      <c r="B28" s="23" t="s">
        <v>108</v>
      </c>
      <c r="C28" s="23" t="s">
        <v>76</v>
      </c>
      <c r="D28" s="23">
        <f>E28</f>
        <v>156834.65</v>
      </c>
      <c r="E28" s="20">
        <v>156834.65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117</v>
      </c>
      <c r="B32" s="23" t="s">
        <v>111</v>
      </c>
      <c r="C32" s="23" t="s">
        <v>76</v>
      </c>
      <c r="D32" s="26">
        <f>E28/E2</f>
        <v>11.090359388269867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324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251318.74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6">
        <v>5639.34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123</v>
      </c>
      <c r="B38" s="10" t="s">
        <v>111</v>
      </c>
      <c r="C38" s="10" t="s">
        <v>76</v>
      </c>
      <c r="D38" s="33">
        <f>E35/E2</f>
        <v>0.3987786328636293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124</v>
      </c>
      <c r="B39" s="10" t="s">
        <v>109</v>
      </c>
      <c r="C39" s="10" t="s">
        <v>70</v>
      </c>
      <c r="D39" s="10" t="s">
        <v>323</v>
      </c>
      <c r="E39" s="16">
        <v>6035.17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127</v>
      </c>
      <c r="B42" s="10" t="s">
        <v>111</v>
      </c>
      <c r="C42" s="10" t="s">
        <v>76</v>
      </c>
      <c r="D42" s="33">
        <f>E39/E2</f>
        <v>0.42676923925487553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6">
        <v>120456.05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131</v>
      </c>
      <c r="B46" s="10" t="s">
        <v>111</v>
      </c>
      <c r="C46" s="10" t="s">
        <v>76</v>
      </c>
      <c r="D46" s="32">
        <f>E43/E2</f>
        <v>8.517893749827635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338</v>
      </c>
      <c r="B47" s="10" t="s">
        <v>109</v>
      </c>
      <c r="C47" s="10" t="s">
        <v>70</v>
      </c>
      <c r="D47" s="10" t="s">
        <v>16</v>
      </c>
      <c r="E47" s="16">
        <v>119188.18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339</v>
      </c>
      <c r="B48" s="10" t="s">
        <v>110</v>
      </c>
      <c r="C48" s="10" t="s">
        <v>70</v>
      </c>
      <c r="D48" s="10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340</v>
      </c>
      <c r="B49" s="10" t="s">
        <v>67</v>
      </c>
      <c r="C49" s="10" t="s">
        <v>70</v>
      </c>
      <c r="D49" s="10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341</v>
      </c>
      <c r="B50" s="10" t="s">
        <v>111</v>
      </c>
      <c r="C50" s="10" t="s">
        <v>76</v>
      </c>
      <c r="D50" s="33">
        <f>E47/E2</f>
        <v>8.428237962936118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342</v>
      </c>
      <c r="B51" s="10" t="s">
        <v>109</v>
      </c>
      <c r="C51" s="10" t="s">
        <v>70</v>
      </c>
      <c r="D51" s="33" t="s">
        <v>326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343</v>
      </c>
      <c r="B52" s="10" t="s">
        <v>110</v>
      </c>
      <c r="C52" s="10" t="s">
        <v>70</v>
      </c>
      <c r="D52" s="33" t="s">
        <v>150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344</v>
      </c>
      <c r="B53" s="10" t="s">
        <v>67</v>
      </c>
      <c r="C53" s="10" t="s">
        <v>70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345</v>
      </c>
      <c r="B54" s="10" t="s">
        <v>111</v>
      </c>
      <c r="C54" s="10" t="s">
        <v>76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346</v>
      </c>
      <c r="B55" s="10" t="s">
        <v>109</v>
      </c>
      <c r="C55" s="10" t="s">
        <v>70</v>
      </c>
      <c r="D55" s="33" t="s">
        <v>325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347</v>
      </c>
      <c r="B56" s="10" t="s">
        <v>110</v>
      </c>
      <c r="C56" s="10" t="s">
        <v>70</v>
      </c>
      <c r="D56" s="33" t="s">
        <v>150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348</v>
      </c>
      <c r="B57" s="10" t="s">
        <v>67</v>
      </c>
      <c r="C57" s="10" t="s">
        <v>70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349</v>
      </c>
      <c r="B58" s="10" t="s">
        <v>111</v>
      </c>
      <c r="C58" s="10" t="s">
        <v>76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133</v>
      </c>
      <c r="B60" s="10" t="s">
        <v>108</v>
      </c>
      <c r="C60" s="10" t="s">
        <v>76</v>
      </c>
      <c r="D60" s="10">
        <f>E60</f>
        <v>134978.08</v>
      </c>
      <c r="E60" s="29">
        <v>134978.08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137</v>
      </c>
      <c r="B64" s="10" t="s">
        <v>111</v>
      </c>
      <c r="C64" s="10" t="s">
        <v>76</v>
      </c>
      <c r="D64" s="34">
        <f>E60/E2</f>
        <v>9.544800315100273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31.5">
      <c r="A65" s="31"/>
      <c r="B65" s="28" t="s">
        <v>107</v>
      </c>
      <c r="C65" s="28" t="s">
        <v>70</v>
      </c>
      <c r="D65" s="28" t="s">
        <v>377</v>
      </c>
      <c r="E65" s="29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15.75">
      <c r="A66" s="31"/>
      <c r="B66" s="10" t="s">
        <v>108</v>
      </c>
      <c r="C66" s="10" t="s">
        <v>76</v>
      </c>
      <c r="D66" s="10">
        <f>E67+E71+E75+E79+E83</f>
        <v>150494.22999999998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/>
      <c r="B67" s="10" t="s">
        <v>109</v>
      </c>
      <c r="C67" s="10" t="s">
        <v>70</v>
      </c>
      <c r="D67" s="10" t="s">
        <v>378</v>
      </c>
      <c r="E67" s="29">
        <v>116730.59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/>
      <c r="B68" s="10" t="s">
        <v>110</v>
      </c>
      <c r="C68" s="10" t="s">
        <v>70</v>
      </c>
      <c r="D68" s="10" t="s">
        <v>17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/>
      <c r="B69" s="10" t="s">
        <v>67</v>
      </c>
      <c r="C69" s="10" t="s">
        <v>70</v>
      </c>
      <c r="D69" s="10" t="s">
        <v>12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/>
      <c r="B70" s="10" t="s">
        <v>111</v>
      </c>
      <c r="C70" s="10" t="s">
        <v>76</v>
      </c>
      <c r="D70" s="34">
        <f>E67/E2</f>
        <v>8.254452665305664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31.5">
      <c r="A71" s="31"/>
      <c r="B71" s="10" t="s">
        <v>109</v>
      </c>
      <c r="C71" s="10" t="s">
        <v>70</v>
      </c>
      <c r="D71" s="10" t="s">
        <v>379</v>
      </c>
      <c r="E71" s="29">
        <v>14760.99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17" customFormat="1" ht="15.75">
      <c r="A72" s="31"/>
      <c r="B72" s="10" t="s">
        <v>110</v>
      </c>
      <c r="C72" s="10" t="s">
        <v>70</v>
      </c>
      <c r="D72" s="10" t="s">
        <v>21</v>
      </c>
      <c r="E72" s="29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15.75">
      <c r="A73" s="31"/>
      <c r="B73" s="10" t="s">
        <v>67</v>
      </c>
      <c r="C73" s="10" t="s">
        <v>70</v>
      </c>
      <c r="D73" s="10" t="s">
        <v>12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/>
      <c r="B74" s="10" t="s">
        <v>111</v>
      </c>
      <c r="C74" s="10" t="s">
        <v>76</v>
      </c>
      <c r="D74" s="34">
        <f>E71/E2</f>
        <v>1.0438043125460965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31.5">
      <c r="A75" s="31"/>
      <c r="B75" s="10" t="s">
        <v>109</v>
      </c>
      <c r="C75" s="10" t="s">
        <v>70</v>
      </c>
      <c r="D75" s="10" t="s">
        <v>380</v>
      </c>
      <c r="E75" s="29">
        <v>6617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/>
      <c r="B76" s="10" t="s">
        <v>110</v>
      </c>
      <c r="C76" s="10" t="s">
        <v>70</v>
      </c>
      <c r="D76" s="10" t="s">
        <v>21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15.75">
      <c r="A77" s="31"/>
      <c r="B77" s="10" t="s">
        <v>67</v>
      </c>
      <c r="C77" s="10" t="s">
        <v>70</v>
      </c>
      <c r="D77" s="10" t="s">
        <v>12</v>
      </c>
      <c r="E77" s="29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5.75">
      <c r="A78" s="31"/>
      <c r="B78" s="10" t="s">
        <v>111</v>
      </c>
      <c r="C78" s="10" t="s">
        <v>76</v>
      </c>
      <c r="D78" s="34">
        <f>E75/E2</f>
        <v>0.46791259503038213</v>
      </c>
      <c r="E78" s="29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/>
      <c r="B79" s="10" t="s">
        <v>109</v>
      </c>
      <c r="C79" s="10" t="s">
        <v>70</v>
      </c>
      <c r="D79" s="10" t="s">
        <v>381</v>
      </c>
      <c r="E79" s="29">
        <v>9161.99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/>
      <c r="B80" s="10" t="s">
        <v>110</v>
      </c>
      <c r="C80" s="10" t="s">
        <v>70</v>
      </c>
      <c r="D80" s="10" t="s">
        <v>21</v>
      </c>
      <c r="E80" s="29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/>
      <c r="B81" s="10" t="s">
        <v>67</v>
      </c>
      <c r="C81" s="10" t="s">
        <v>70</v>
      </c>
      <c r="D81" s="10" t="s">
        <v>12</v>
      </c>
      <c r="E81" s="29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/>
      <c r="B82" s="10" t="s">
        <v>111</v>
      </c>
      <c r="C82" s="10" t="s">
        <v>76</v>
      </c>
      <c r="D82" s="34">
        <f>E79/E2</f>
        <v>0.6478782705973115</v>
      </c>
      <c r="E82" s="29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17" customFormat="1" ht="31.5">
      <c r="A83" s="31"/>
      <c r="B83" s="10" t="s">
        <v>109</v>
      </c>
      <c r="C83" s="10" t="s">
        <v>70</v>
      </c>
      <c r="D83" s="10" t="s">
        <v>382</v>
      </c>
      <c r="E83" s="29">
        <v>3223.66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17" customFormat="1" ht="15.75">
      <c r="A84" s="31"/>
      <c r="B84" s="10" t="s">
        <v>110</v>
      </c>
      <c r="C84" s="10" t="s">
        <v>70</v>
      </c>
      <c r="D84" s="10" t="s">
        <v>17</v>
      </c>
      <c r="E84" s="29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15.75">
      <c r="A85" s="31"/>
      <c r="B85" s="10" t="s">
        <v>67</v>
      </c>
      <c r="C85" s="10" t="s">
        <v>70</v>
      </c>
      <c r="D85" s="10" t="s">
        <v>12</v>
      </c>
      <c r="E85" s="29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/>
      <c r="B86" s="10" t="s">
        <v>111</v>
      </c>
      <c r="C86" s="10" t="s">
        <v>76</v>
      </c>
      <c r="D86" s="34">
        <f>E83/E2</f>
        <v>0.2279569466670155</v>
      </c>
      <c r="E86" s="29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31.5">
      <c r="A87" s="31"/>
      <c r="B87" s="28" t="s">
        <v>107</v>
      </c>
      <c r="C87" s="28" t="s">
        <v>70</v>
      </c>
      <c r="D87" s="28" t="s">
        <v>383</v>
      </c>
      <c r="E87" s="29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/>
      <c r="B88" s="10" t="s">
        <v>108</v>
      </c>
      <c r="C88" s="10" t="s">
        <v>76</v>
      </c>
      <c r="D88" s="32">
        <f>E89+E90+E93+E97+E101</f>
        <v>386814.41</v>
      </c>
      <c r="E88" s="29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17" customFormat="1" ht="31.5">
      <c r="A89" s="31"/>
      <c r="B89" s="10" t="s">
        <v>109</v>
      </c>
      <c r="C89" s="10" t="s">
        <v>70</v>
      </c>
      <c r="D89" s="10" t="s">
        <v>384</v>
      </c>
      <c r="E89" s="29">
        <v>355164.48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17" customFormat="1" ht="15.75">
      <c r="A90" s="31"/>
      <c r="B90" s="10" t="s">
        <v>110</v>
      </c>
      <c r="C90" s="10" t="s">
        <v>70</v>
      </c>
      <c r="D90" s="10" t="s">
        <v>11</v>
      </c>
      <c r="E90" s="29">
        <v>23177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15.75">
      <c r="A91" s="31"/>
      <c r="B91" s="10" t="s">
        <v>67</v>
      </c>
      <c r="C91" s="10" t="s">
        <v>70</v>
      </c>
      <c r="D91" s="10" t="s">
        <v>22</v>
      </c>
      <c r="E91" s="2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/>
      <c r="B92" s="10" t="s">
        <v>111</v>
      </c>
      <c r="C92" s="10" t="s">
        <v>76</v>
      </c>
      <c r="D92" s="10">
        <f>E89/12+E90/7</f>
        <v>32908.03999999999</v>
      </c>
      <c r="E92" s="2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31.5">
      <c r="A93" s="31"/>
      <c r="B93" s="10" t="s">
        <v>109</v>
      </c>
      <c r="C93" s="10" t="s">
        <v>70</v>
      </c>
      <c r="D93" s="10" t="s">
        <v>385</v>
      </c>
      <c r="E93" s="29">
        <v>1527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/>
      <c r="B94" s="10" t="s">
        <v>110</v>
      </c>
      <c r="C94" s="10" t="s">
        <v>70</v>
      </c>
      <c r="D94" s="10" t="s">
        <v>21</v>
      </c>
      <c r="E94" s="2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15.75">
      <c r="A95" s="31"/>
      <c r="B95" s="10" t="s">
        <v>67</v>
      </c>
      <c r="C95" s="10" t="s">
        <v>70</v>
      </c>
      <c r="D95" s="10" t="s">
        <v>12</v>
      </c>
      <c r="E95" s="29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/>
      <c r="B96" s="10" t="s">
        <v>111</v>
      </c>
      <c r="C96" s="10" t="s">
        <v>76</v>
      </c>
      <c r="D96" s="10">
        <v>0.018</v>
      </c>
      <c r="E96" s="29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31.5">
      <c r="A97" s="31"/>
      <c r="B97" s="10" t="s">
        <v>109</v>
      </c>
      <c r="C97" s="10" t="s">
        <v>70</v>
      </c>
      <c r="D97" s="10" t="s">
        <v>386</v>
      </c>
      <c r="E97" s="29">
        <v>4404.72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/>
      <c r="B98" s="10" t="s">
        <v>110</v>
      </c>
      <c r="C98" s="10" t="s">
        <v>70</v>
      </c>
      <c r="D98" s="10" t="s">
        <v>17</v>
      </c>
      <c r="E98" s="29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17" customFormat="1" ht="15.75">
      <c r="A99" s="31"/>
      <c r="B99" s="10" t="s">
        <v>67</v>
      </c>
      <c r="C99" s="10" t="s">
        <v>70</v>
      </c>
      <c r="D99" s="10" t="s">
        <v>12</v>
      </c>
      <c r="E99" s="29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17" customFormat="1" ht="15.75">
      <c r="A100" s="31"/>
      <c r="B100" s="10" t="s">
        <v>111</v>
      </c>
      <c r="C100" s="10" t="s">
        <v>76</v>
      </c>
      <c r="D100" s="10">
        <v>0.052</v>
      </c>
      <c r="E100" s="29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/>
      <c r="B101" s="10" t="s">
        <v>109</v>
      </c>
      <c r="C101" s="10" t="s">
        <v>70</v>
      </c>
      <c r="D101" s="10" t="s">
        <v>387</v>
      </c>
      <c r="E101" s="29">
        <v>2541.21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/>
      <c r="B102" s="10" t="s">
        <v>110</v>
      </c>
      <c r="C102" s="10" t="s">
        <v>70</v>
      </c>
      <c r="D102" s="10" t="s">
        <v>17</v>
      </c>
      <c r="E102" s="29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/>
      <c r="B103" s="10" t="s">
        <v>67</v>
      </c>
      <c r="C103" s="10" t="s">
        <v>70</v>
      </c>
      <c r="D103" s="10" t="s">
        <v>12</v>
      </c>
      <c r="E103" s="29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15.75">
      <c r="A104" s="31"/>
      <c r="B104" s="10" t="s">
        <v>111</v>
      </c>
      <c r="C104" s="10" t="s">
        <v>76</v>
      </c>
      <c r="D104" s="10">
        <v>0.03</v>
      </c>
      <c r="E104" s="29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30" customFormat="1" ht="15.75">
      <c r="A105" s="27" t="s">
        <v>138</v>
      </c>
      <c r="B105" s="28" t="s">
        <v>107</v>
      </c>
      <c r="C105" s="28" t="s">
        <v>70</v>
      </c>
      <c r="D105" s="28" t="s">
        <v>391</v>
      </c>
      <c r="E105" s="29">
        <v>0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s="17" customFormat="1" ht="15.75">
      <c r="A106" s="31" t="s">
        <v>139</v>
      </c>
      <c r="B106" s="10" t="s">
        <v>108</v>
      </c>
      <c r="C106" s="10" t="s">
        <v>76</v>
      </c>
      <c r="D106" s="10">
        <v>0</v>
      </c>
      <c r="E106" s="29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31.5">
      <c r="A107" s="31" t="s">
        <v>140</v>
      </c>
      <c r="B107" s="10" t="s">
        <v>109</v>
      </c>
      <c r="C107" s="10" t="s">
        <v>70</v>
      </c>
      <c r="D107" s="10" t="s">
        <v>391</v>
      </c>
      <c r="E107" s="29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141</v>
      </c>
      <c r="B108" s="10" t="s">
        <v>110</v>
      </c>
      <c r="C108" s="10" t="s">
        <v>70</v>
      </c>
      <c r="D108" s="10" t="s">
        <v>27</v>
      </c>
      <c r="E108" s="29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17" customFormat="1" ht="15.75">
      <c r="A109" s="31" t="s">
        <v>142</v>
      </c>
      <c r="B109" s="10" t="s">
        <v>67</v>
      </c>
      <c r="C109" s="10" t="s">
        <v>70</v>
      </c>
      <c r="D109" s="10" t="s">
        <v>12</v>
      </c>
      <c r="E109" s="29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17" customFormat="1" ht="15.75">
      <c r="A110" s="31" t="s">
        <v>143</v>
      </c>
      <c r="B110" s="10" t="s">
        <v>111</v>
      </c>
      <c r="C110" s="10" t="s">
        <v>76</v>
      </c>
      <c r="D110" s="10">
        <v>0</v>
      </c>
      <c r="E110" s="29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30" customFormat="1" ht="15.75">
      <c r="A111" s="27" t="s">
        <v>144</v>
      </c>
      <c r="B111" s="28" t="s">
        <v>107</v>
      </c>
      <c r="C111" s="28" t="s">
        <v>70</v>
      </c>
      <c r="D111" s="28" t="s">
        <v>23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s="17" customFormat="1" ht="15.75">
      <c r="A112" s="31" t="s">
        <v>145</v>
      </c>
      <c r="B112" s="10" t="s">
        <v>108</v>
      </c>
      <c r="C112" s="10" t="s">
        <v>76</v>
      </c>
      <c r="D112" s="10">
        <f>E112</f>
        <v>207948.37</v>
      </c>
      <c r="E112" s="29">
        <v>207948.37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31.5">
      <c r="A113" s="31" t="s">
        <v>146</v>
      </c>
      <c r="B113" s="10" t="s">
        <v>109</v>
      </c>
      <c r="C113" s="10" t="s">
        <v>70</v>
      </c>
      <c r="D113" s="10" t="s">
        <v>7</v>
      </c>
      <c r="E113" s="29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147</v>
      </c>
      <c r="B114" s="10" t="s">
        <v>110</v>
      </c>
      <c r="C114" s="10" t="s">
        <v>70</v>
      </c>
      <c r="D114" s="10" t="s">
        <v>20</v>
      </c>
      <c r="E114" s="29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15.75">
      <c r="A115" s="31" t="s">
        <v>148</v>
      </c>
      <c r="B115" s="10" t="s">
        <v>67</v>
      </c>
      <c r="C115" s="10" t="s">
        <v>70</v>
      </c>
      <c r="D115" s="10" t="s">
        <v>12</v>
      </c>
      <c r="E115" s="29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149</v>
      </c>
      <c r="B116" s="10" t="s">
        <v>111</v>
      </c>
      <c r="C116" s="10" t="s">
        <v>76</v>
      </c>
      <c r="D116" s="34">
        <f>E112/E2</f>
        <v>14.704799975674485</v>
      </c>
      <c r="E116" s="29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31.5">
      <c r="A117" s="31"/>
      <c r="B117" s="28" t="s">
        <v>107</v>
      </c>
      <c r="C117" s="28" t="s">
        <v>70</v>
      </c>
      <c r="D117" s="28" t="s">
        <v>57</v>
      </c>
      <c r="E117" s="29">
        <v>27475.96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/>
      <c r="B118" s="10" t="s">
        <v>108</v>
      </c>
      <c r="C118" s="10" t="s">
        <v>76</v>
      </c>
      <c r="D118" s="10">
        <f>E117</f>
        <v>27475.96</v>
      </c>
      <c r="E118" s="29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/>
      <c r="B119" s="10" t="s">
        <v>109</v>
      </c>
      <c r="C119" s="10" t="s">
        <v>70</v>
      </c>
      <c r="D119" s="10" t="s">
        <v>57</v>
      </c>
      <c r="E119" s="29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/>
      <c r="B120" s="10" t="s">
        <v>110</v>
      </c>
      <c r="C120" s="10" t="s">
        <v>70</v>
      </c>
      <c r="D120" s="10" t="s">
        <v>150</v>
      </c>
      <c r="E120" s="29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/>
      <c r="B121" s="10" t="s">
        <v>67</v>
      </c>
      <c r="C121" s="10" t="s">
        <v>70</v>
      </c>
      <c r="D121" s="10" t="s">
        <v>12</v>
      </c>
      <c r="E121" s="29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/>
      <c r="B122" s="10" t="s">
        <v>111</v>
      </c>
      <c r="C122" s="10" t="s">
        <v>76</v>
      </c>
      <c r="D122" s="34">
        <f>E117/E2</f>
        <v>1.942926967591201</v>
      </c>
      <c r="E122" s="29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30" customFormat="1" ht="31.5">
      <c r="A123" s="27" t="s">
        <v>152</v>
      </c>
      <c r="B123" s="28" t="s">
        <v>107</v>
      </c>
      <c r="C123" s="28" t="s">
        <v>70</v>
      </c>
      <c r="D123" s="28" t="s">
        <v>58</v>
      </c>
      <c r="E123" s="16">
        <v>3973.65</v>
      </c>
      <c r="F123" s="29" t="s">
        <v>335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s="17" customFormat="1" ht="15.75">
      <c r="A124" s="31" t="s">
        <v>153</v>
      </c>
      <c r="B124" s="10" t="s">
        <v>108</v>
      </c>
      <c r="C124" s="10" t="s">
        <v>76</v>
      </c>
      <c r="D124" s="10">
        <f>E123</f>
        <v>3973.65</v>
      </c>
      <c r="E124" s="16"/>
      <c r="F124" s="16">
        <v>3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31.5">
      <c r="A125" s="31" t="s">
        <v>154</v>
      </c>
      <c r="B125" s="10" t="s">
        <v>109</v>
      </c>
      <c r="C125" s="10" t="s">
        <v>70</v>
      </c>
      <c r="D125" s="10" t="s">
        <v>58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155</v>
      </c>
      <c r="B126" s="10" t="s">
        <v>110</v>
      </c>
      <c r="C126" s="10" t="s">
        <v>70</v>
      </c>
      <c r="D126" s="10" t="s">
        <v>151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15.75">
      <c r="A127" s="31" t="s">
        <v>156</v>
      </c>
      <c r="B127" s="10" t="s">
        <v>67</v>
      </c>
      <c r="C127" s="10" t="s">
        <v>70</v>
      </c>
      <c r="D127" s="10" t="s">
        <v>22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157</v>
      </c>
      <c r="B128" s="10" t="s">
        <v>111</v>
      </c>
      <c r="C128" s="10" t="s">
        <v>76</v>
      </c>
      <c r="D128" s="34">
        <f>E123/F124</f>
        <v>1324.55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30" customFormat="1" ht="15.75">
      <c r="A129" s="27" t="s">
        <v>158</v>
      </c>
      <c r="B129" s="28" t="s">
        <v>107</v>
      </c>
      <c r="C129" s="28" t="s">
        <v>70</v>
      </c>
      <c r="D129" s="28" t="s">
        <v>24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s="17" customFormat="1" ht="15.75">
      <c r="A130" s="31" t="s">
        <v>159</v>
      </c>
      <c r="B130" s="10" t="s">
        <v>108</v>
      </c>
      <c r="C130" s="10" t="s">
        <v>76</v>
      </c>
      <c r="D130" s="10">
        <f>E131+E135</f>
        <v>472779.63</v>
      </c>
      <c r="E130" s="29"/>
      <c r="F130" s="29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160</v>
      </c>
      <c r="B131" s="10" t="s">
        <v>109</v>
      </c>
      <c r="C131" s="10" t="s">
        <v>70</v>
      </c>
      <c r="D131" s="10" t="s">
        <v>6</v>
      </c>
      <c r="E131" s="29">
        <v>144413.3</v>
      </c>
      <c r="F131" s="29" t="s">
        <v>337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161</v>
      </c>
      <c r="B132" s="10" t="s">
        <v>110</v>
      </c>
      <c r="C132" s="10" t="s">
        <v>70</v>
      </c>
      <c r="D132" s="10" t="s">
        <v>25</v>
      </c>
      <c r="E132" s="29"/>
      <c r="F132" s="29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162</v>
      </c>
      <c r="B133" s="10" t="s">
        <v>67</v>
      </c>
      <c r="C133" s="10" t="s">
        <v>70</v>
      </c>
      <c r="D133" s="10" t="s">
        <v>12</v>
      </c>
      <c r="E133" s="29"/>
      <c r="F133" s="29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163</v>
      </c>
      <c r="B134" s="10" t="s">
        <v>111</v>
      </c>
      <c r="C134" s="10" t="s">
        <v>76</v>
      </c>
      <c r="D134" s="34">
        <f>E131/E2</f>
        <v>10.21199969168824</v>
      </c>
      <c r="E134" s="29"/>
      <c r="F134" s="29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164</v>
      </c>
      <c r="B135" s="10" t="s">
        <v>109</v>
      </c>
      <c r="C135" s="10" t="s">
        <v>70</v>
      </c>
      <c r="D135" s="10" t="s">
        <v>5</v>
      </c>
      <c r="E135" s="29">
        <v>328366.33</v>
      </c>
      <c r="F135" s="29" t="s">
        <v>337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165</v>
      </c>
      <c r="B136" s="10" t="s">
        <v>110</v>
      </c>
      <c r="C136" s="10" t="s">
        <v>70</v>
      </c>
      <c r="D136" s="10" t="s">
        <v>20</v>
      </c>
      <c r="E136" s="29"/>
      <c r="F136" s="29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166</v>
      </c>
      <c r="B137" s="10" t="s">
        <v>67</v>
      </c>
      <c r="C137" s="10" t="s">
        <v>70</v>
      </c>
      <c r="D137" s="10" t="s">
        <v>12</v>
      </c>
      <c r="E137" s="29"/>
      <c r="F137" s="29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167</v>
      </c>
      <c r="B138" s="10" t="s">
        <v>111</v>
      </c>
      <c r="C138" s="10" t="s">
        <v>76</v>
      </c>
      <c r="D138" s="34">
        <f>E135/E2</f>
        <v>23.2200002404266</v>
      </c>
      <c r="E138" s="29"/>
      <c r="F138" s="29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30" customFormat="1" ht="47.25">
      <c r="A139" s="27" t="s">
        <v>169</v>
      </c>
      <c r="B139" s="28" t="s">
        <v>107</v>
      </c>
      <c r="C139" s="28" t="s">
        <v>70</v>
      </c>
      <c r="D139" s="28" t="s">
        <v>26</v>
      </c>
      <c r="E139" s="29"/>
      <c r="F139" s="10" t="s">
        <v>336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s="17" customFormat="1" ht="15.75">
      <c r="A140" s="31" t="s">
        <v>170</v>
      </c>
      <c r="B140" s="10" t="s">
        <v>108</v>
      </c>
      <c r="C140" s="10" t="s">
        <v>76</v>
      </c>
      <c r="D140" s="10">
        <f>E141+E145</f>
        <v>1064.07</v>
      </c>
      <c r="E140" s="16"/>
      <c r="F140" s="10">
        <v>1962.2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31.5">
      <c r="A141" s="31" t="s">
        <v>171</v>
      </c>
      <c r="B141" s="10" t="s">
        <v>109</v>
      </c>
      <c r="C141" s="10" t="s">
        <v>70</v>
      </c>
      <c r="D141" s="10" t="s">
        <v>9</v>
      </c>
      <c r="E141" s="16">
        <v>0</v>
      </c>
      <c r="F141" s="35" t="s">
        <v>374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172</v>
      </c>
      <c r="B142" s="10" t="s">
        <v>110</v>
      </c>
      <c r="C142" s="10" t="s">
        <v>70</v>
      </c>
      <c r="D142" s="10" t="s">
        <v>27</v>
      </c>
      <c r="E142" s="16"/>
      <c r="F142" s="3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15.75">
      <c r="A143" s="31" t="s">
        <v>173</v>
      </c>
      <c r="B143" s="10" t="s">
        <v>67</v>
      </c>
      <c r="C143" s="10" t="s">
        <v>70</v>
      </c>
      <c r="D143" s="10" t="s">
        <v>168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31.5">
      <c r="A144" s="31" t="s">
        <v>174</v>
      </c>
      <c r="B144" s="10" t="s">
        <v>111</v>
      </c>
      <c r="C144" s="10" t="s">
        <v>76</v>
      </c>
      <c r="D144" s="34">
        <f>E141/F140</f>
        <v>0</v>
      </c>
      <c r="E144" s="16"/>
      <c r="F144" s="10" t="s">
        <v>336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31.5">
      <c r="A145" s="31" t="s">
        <v>175</v>
      </c>
      <c r="B145" s="10" t="s">
        <v>109</v>
      </c>
      <c r="C145" s="10" t="s">
        <v>70</v>
      </c>
      <c r="D145" s="10" t="s">
        <v>8</v>
      </c>
      <c r="E145" s="16">
        <v>1064.07</v>
      </c>
      <c r="F145" s="10">
        <f>F140</f>
        <v>1962.2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176</v>
      </c>
      <c r="B146" s="10" t="s">
        <v>110</v>
      </c>
      <c r="C146" s="10" t="s">
        <v>70</v>
      </c>
      <c r="D146" s="10" t="s">
        <v>28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15.75">
      <c r="A147" s="31" t="s">
        <v>177</v>
      </c>
      <c r="B147" s="10" t="s">
        <v>67</v>
      </c>
      <c r="C147" s="10" t="s">
        <v>70</v>
      </c>
      <c r="D147" s="10" t="s">
        <v>168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178</v>
      </c>
      <c r="B148" s="10" t="s">
        <v>111</v>
      </c>
      <c r="C148" s="10" t="s">
        <v>76</v>
      </c>
      <c r="D148" s="34">
        <f>E145/F145</f>
        <v>0.5422841708286616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30" customFormat="1" ht="63">
      <c r="A149" s="27" t="s">
        <v>179</v>
      </c>
      <c r="B149" s="28" t="s">
        <v>107</v>
      </c>
      <c r="C149" s="28" t="s">
        <v>70</v>
      </c>
      <c r="D149" s="28" t="s">
        <v>29</v>
      </c>
      <c r="E149" s="29"/>
      <c r="F149" s="16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s="17" customFormat="1" ht="15.75">
      <c r="A150" s="31" t="s">
        <v>180</v>
      </c>
      <c r="B150" s="10" t="s">
        <v>108</v>
      </c>
      <c r="C150" s="10" t="s">
        <v>76</v>
      </c>
      <c r="D150" s="10">
        <f>E151+E155+E159+E163+E167+E171+E175+E179+E183+E187+E191+E195+E199</f>
        <v>376727.3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181</v>
      </c>
      <c r="B151" s="10" t="s">
        <v>109</v>
      </c>
      <c r="C151" s="10" t="s">
        <v>70</v>
      </c>
      <c r="D151" s="10" t="s">
        <v>30</v>
      </c>
      <c r="E151" s="16">
        <v>7142.19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182</v>
      </c>
      <c r="B152" s="10" t="s">
        <v>110</v>
      </c>
      <c r="C152" s="10" t="s">
        <v>70</v>
      </c>
      <c r="D152" s="10" t="s">
        <v>25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183</v>
      </c>
      <c r="B153" s="10" t="s">
        <v>67</v>
      </c>
      <c r="C153" s="10" t="s">
        <v>70</v>
      </c>
      <c r="D153" s="10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184</v>
      </c>
      <c r="B154" s="10" t="s">
        <v>111</v>
      </c>
      <c r="C154" s="10" t="s">
        <v>76</v>
      </c>
      <c r="D154" s="34">
        <f>E151/E2</f>
        <v>0.5050507264772623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185</v>
      </c>
      <c r="B155" s="10" t="s">
        <v>109</v>
      </c>
      <c r="C155" s="10" t="s">
        <v>70</v>
      </c>
      <c r="D155" s="10" t="s">
        <v>31</v>
      </c>
      <c r="E155" s="16">
        <v>30342.15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186</v>
      </c>
      <c r="B156" s="10" t="s">
        <v>110</v>
      </c>
      <c r="C156" s="10" t="s">
        <v>70</v>
      </c>
      <c r="D156" s="10" t="s">
        <v>32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187</v>
      </c>
      <c r="B157" s="10" t="s">
        <v>67</v>
      </c>
      <c r="C157" s="10" t="s">
        <v>70</v>
      </c>
      <c r="D157" s="10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188</v>
      </c>
      <c r="B158" s="10" t="s">
        <v>111</v>
      </c>
      <c r="C158" s="10" t="s">
        <v>76</v>
      </c>
      <c r="D158" s="34">
        <f>E155/E2</f>
        <v>2.1456058856432083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 t="s">
        <v>189</v>
      </c>
      <c r="B159" s="10" t="s">
        <v>109</v>
      </c>
      <c r="C159" s="10" t="s">
        <v>70</v>
      </c>
      <c r="D159" s="10" t="s">
        <v>3</v>
      </c>
      <c r="E159" s="16">
        <v>10829.58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 t="s">
        <v>190</v>
      </c>
      <c r="B160" s="10" t="s">
        <v>110</v>
      </c>
      <c r="C160" s="10" t="s">
        <v>70</v>
      </c>
      <c r="D160" s="10" t="s">
        <v>33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 t="s">
        <v>191</v>
      </c>
      <c r="B161" s="10" t="s">
        <v>67</v>
      </c>
      <c r="C161" s="10" t="s">
        <v>70</v>
      </c>
      <c r="D161" s="10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 t="s">
        <v>192</v>
      </c>
      <c r="B162" s="10" t="s">
        <v>111</v>
      </c>
      <c r="C162" s="10" t="s">
        <v>76</v>
      </c>
      <c r="D162" s="34">
        <f>E159/E2</f>
        <v>0.7657997401978428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193</v>
      </c>
      <c r="B163" s="10" t="s">
        <v>109</v>
      </c>
      <c r="C163" s="10" t="s">
        <v>70</v>
      </c>
      <c r="D163" s="10" t="s">
        <v>2</v>
      </c>
      <c r="E163" s="16">
        <v>121952.96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194</v>
      </c>
      <c r="B164" s="10" t="s">
        <v>110</v>
      </c>
      <c r="C164" s="10" t="s">
        <v>70</v>
      </c>
      <c r="D164" s="10" t="s">
        <v>34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195</v>
      </c>
      <c r="B165" s="10" t="s">
        <v>67</v>
      </c>
      <c r="C165" s="10" t="s">
        <v>70</v>
      </c>
      <c r="D165" s="10" t="s">
        <v>12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196</v>
      </c>
      <c r="B166" s="10" t="s">
        <v>111</v>
      </c>
      <c r="C166" s="10" t="s">
        <v>76</v>
      </c>
      <c r="D166" s="34">
        <f>E163/E2</f>
        <v>8.623745804025448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31" t="s">
        <v>197</v>
      </c>
      <c r="B167" s="10" t="s">
        <v>109</v>
      </c>
      <c r="C167" s="10" t="s">
        <v>70</v>
      </c>
      <c r="D167" s="10" t="s">
        <v>35</v>
      </c>
      <c r="E167" s="16">
        <v>86523.79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198</v>
      </c>
      <c r="B168" s="10" t="s">
        <v>110</v>
      </c>
      <c r="C168" s="10" t="s">
        <v>70</v>
      </c>
      <c r="D168" s="10" t="s">
        <v>36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15.75">
      <c r="A169" s="31" t="s">
        <v>199</v>
      </c>
      <c r="B169" s="10" t="s">
        <v>67</v>
      </c>
      <c r="C169" s="10" t="s">
        <v>70</v>
      </c>
      <c r="D169" s="10" t="s">
        <v>12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200</v>
      </c>
      <c r="B170" s="10" t="s">
        <v>111</v>
      </c>
      <c r="C170" s="10" t="s">
        <v>76</v>
      </c>
      <c r="D170" s="34">
        <f>E167/E2</f>
        <v>6.118417879819226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31.5">
      <c r="A171" s="31" t="s">
        <v>201</v>
      </c>
      <c r="B171" s="10" t="s">
        <v>109</v>
      </c>
      <c r="C171" s="10" t="s">
        <v>70</v>
      </c>
      <c r="D171" s="10" t="s">
        <v>37</v>
      </c>
      <c r="E171" s="16">
        <v>48166.05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202</v>
      </c>
      <c r="B172" s="10" t="s">
        <v>110</v>
      </c>
      <c r="C172" s="10" t="s">
        <v>70</v>
      </c>
      <c r="D172" s="10" t="s">
        <v>38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15.75">
      <c r="A173" s="31" t="s">
        <v>203</v>
      </c>
      <c r="B173" s="10" t="s">
        <v>67</v>
      </c>
      <c r="C173" s="10" t="s">
        <v>70</v>
      </c>
      <c r="D173" s="10" t="s">
        <v>12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 t="s">
        <v>204</v>
      </c>
      <c r="B174" s="10" t="s">
        <v>111</v>
      </c>
      <c r="C174" s="10" t="s">
        <v>76</v>
      </c>
      <c r="D174" s="34">
        <f>E171/E2</f>
        <v>3.4059999165578265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31.5">
      <c r="A175" s="31" t="s">
        <v>205</v>
      </c>
      <c r="B175" s="10" t="s">
        <v>109</v>
      </c>
      <c r="C175" s="10" t="s">
        <v>70</v>
      </c>
      <c r="D175" s="10" t="s">
        <v>39</v>
      </c>
      <c r="E175" s="16">
        <v>22696.37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 t="s">
        <v>206</v>
      </c>
      <c r="B176" s="10" t="s">
        <v>110</v>
      </c>
      <c r="C176" s="10" t="s">
        <v>70</v>
      </c>
      <c r="D176" s="10" t="s">
        <v>27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15.75">
      <c r="A177" s="31" t="s">
        <v>207</v>
      </c>
      <c r="B177" s="10" t="s">
        <v>67</v>
      </c>
      <c r="C177" s="10" t="s">
        <v>70</v>
      </c>
      <c r="D177" s="10" t="s">
        <v>12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208</v>
      </c>
      <c r="B178" s="10" t="s">
        <v>111</v>
      </c>
      <c r="C178" s="10" t="s">
        <v>76</v>
      </c>
      <c r="D178" s="34">
        <f>E175/E2</f>
        <v>1.6049444437765927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31.5">
      <c r="A179" s="31" t="s">
        <v>209</v>
      </c>
      <c r="B179" s="10" t="s">
        <v>109</v>
      </c>
      <c r="C179" s="10" t="s">
        <v>70</v>
      </c>
      <c r="D179" s="10" t="s">
        <v>40</v>
      </c>
      <c r="E179" s="16">
        <v>14025.49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210</v>
      </c>
      <c r="B180" s="10" t="s">
        <v>110</v>
      </c>
      <c r="C180" s="10" t="s">
        <v>70</v>
      </c>
      <c r="D180" s="10" t="s">
        <v>34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15.75">
      <c r="A181" s="31" t="s">
        <v>211</v>
      </c>
      <c r="B181" s="10" t="s">
        <v>67</v>
      </c>
      <c r="C181" s="10" t="s">
        <v>70</v>
      </c>
      <c r="D181" s="10" t="s">
        <v>12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212</v>
      </c>
      <c r="B182" s="10" t="s">
        <v>111</v>
      </c>
      <c r="C182" s="10" t="s">
        <v>76</v>
      </c>
      <c r="D182" s="34">
        <f>E179/E2</f>
        <v>0.9917943815131742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31.5">
      <c r="A183" s="31" t="s">
        <v>350</v>
      </c>
      <c r="B183" s="10" t="s">
        <v>109</v>
      </c>
      <c r="C183" s="10" t="s">
        <v>70</v>
      </c>
      <c r="D183" s="10" t="s">
        <v>332</v>
      </c>
      <c r="E183" s="16">
        <v>9655.84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351</v>
      </c>
      <c r="B184" s="10" t="s">
        <v>110</v>
      </c>
      <c r="C184" s="10" t="s">
        <v>70</v>
      </c>
      <c r="D184" s="10" t="s">
        <v>38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15.75">
      <c r="A185" s="31" t="s">
        <v>352</v>
      </c>
      <c r="B185" s="10" t="s">
        <v>67</v>
      </c>
      <c r="C185" s="10" t="s">
        <v>70</v>
      </c>
      <c r="D185" s="10" t="s">
        <v>12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353</v>
      </c>
      <c r="B186" s="10" t="s">
        <v>111</v>
      </c>
      <c r="C186" s="10" t="s">
        <v>76</v>
      </c>
      <c r="D186" s="34">
        <f>E183/E2</f>
        <v>0.6828002344866503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31.5">
      <c r="A187" s="31" t="s">
        <v>354</v>
      </c>
      <c r="B187" s="10" t="s">
        <v>109</v>
      </c>
      <c r="C187" s="10" t="s">
        <v>70</v>
      </c>
      <c r="D187" s="34" t="s">
        <v>331</v>
      </c>
      <c r="E187" s="16">
        <v>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355</v>
      </c>
      <c r="B188" s="10" t="s">
        <v>110</v>
      </c>
      <c r="C188" s="10" t="s">
        <v>70</v>
      </c>
      <c r="D188" s="34" t="s">
        <v>34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15.75">
      <c r="A189" s="31" t="s">
        <v>356</v>
      </c>
      <c r="B189" s="10" t="s">
        <v>67</v>
      </c>
      <c r="C189" s="10" t="s">
        <v>70</v>
      </c>
      <c r="D189" s="34" t="s">
        <v>12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357</v>
      </c>
      <c r="B190" s="10" t="s">
        <v>111</v>
      </c>
      <c r="C190" s="10" t="s">
        <v>76</v>
      </c>
      <c r="D190" s="34">
        <f>E187/E2</f>
        <v>0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31.5">
      <c r="A191" s="31" t="s">
        <v>358</v>
      </c>
      <c r="B191" s="10" t="s">
        <v>109</v>
      </c>
      <c r="C191" s="10" t="s">
        <v>70</v>
      </c>
      <c r="D191" s="34" t="s">
        <v>333</v>
      </c>
      <c r="E191" s="16">
        <v>1243.59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359</v>
      </c>
      <c r="B192" s="10" t="s">
        <v>110</v>
      </c>
      <c r="C192" s="10" t="s">
        <v>70</v>
      </c>
      <c r="D192" s="34" t="s">
        <v>27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15.75">
      <c r="A193" s="31" t="s">
        <v>360</v>
      </c>
      <c r="B193" s="10" t="s">
        <v>67</v>
      </c>
      <c r="C193" s="10" t="s">
        <v>70</v>
      </c>
      <c r="D193" s="34" t="s">
        <v>12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361</v>
      </c>
      <c r="B194" s="10" t="s">
        <v>111</v>
      </c>
      <c r="C194" s="10" t="s">
        <v>76</v>
      </c>
      <c r="D194" s="34">
        <f>E191/E2</f>
        <v>0.08793885810092683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31.5">
      <c r="A195" s="31" t="s">
        <v>362</v>
      </c>
      <c r="B195" s="10" t="s">
        <v>109</v>
      </c>
      <c r="C195" s="10" t="s">
        <v>70</v>
      </c>
      <c r="D195" s="34" t="s">
        <v>330</v>
      </c>
      <c r="E195" s="16">
        <f>440.16+23709.13</f>
        <v>24149.29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363</v>
      </c>
      <c r="B196" s="10" t="s">
        <v>110</v>
      </c>
      <c r="C196" s="10" t="s">
        <v>70</v>
      </c>
      <c r="D196" s="34" t="s">
        <v>27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15.75">
      <c r="A197" s="31" t="s">
        <v>364</v>
      </c>
      <c r="B197" s="10" t="s">
        <v>67</v>
      </c>
      <c r="C197" s="10" t="s">
        <v>70</v>
      </c>
      <c r="D197" s="34" t="s">
        <v>12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365</v>
      </c>
      <c r="B198" s="10" t="s">
        <v>111</v>
      </c>
      <c r="C198" s="10" t="s">
        <v>76</v>
      </c>
      <c r="D198" s="34">
        <f>E195/E2</f>
        <v>1.707685802031322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31.5">
      <c r="A199" s="31" t="s">
        <v>366</v>
      </c>
      <c r="B199" s="10" t="s">
        <v>109</v>
      </c>
      <c r="C199" s="10" t="s">
        <v>70</v>
      </c>
      <c r="D199" s="10" t="s">
        <v>327</v>
      </c>
      <c r="E199" s="16">
        <v>0</v>
      </c>
      <c r="F199" s="36"/>
      <c r="G199" s="37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367</v>
      </c>
      <c r="B200" s="10" t="s">
        <v>110</v>
      </c>
      <c r="C200" s="10" t="s">
        <v>70</v>
      </c>
      <c r="D200" s="10" t="s">
        <v>27</v>
      </c>
      <c r="E200" s="16"/>
      <c r="F200" s="3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15.75">
      <c r="A201" s="31" t="s">
        <v>368</v>
      </c>
      <c r="B201" s="10" t="s">
        <v>67</v>
      </c>
      <c r="C201" s="10" t="s">
        <v>70</v>
      </c>
      <c r="D201" s="10" t="s">
        <v>12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369</v>
      </c>
      <c r="B202" s="10" t="s">
        <v>111</v>
      </c>
      <c r="C202" s="10" t="s">
        <v>76</v>
      </c>
      <c r="D202" s="34">
        <v>0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47.25">
      <c r="A203" s="27" t="s">
        <v>213</v>
      </c>
      <c r="B203" s="28" t="s">
        <v>107</v>
      </c>
      <c r="C203" s="28" t="s">
        <v>70</v>
      </c>
      <c r="D203" s="28" t="s">
        <v>41</v>
      </c>
      <c r="E203" s="2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214</v>
      </c>
      <c r="B204" s="10" t="s">
        <v>108</v>
      </c>
      <c r="C204" s="10" t="s">
        <v>76</v>
      </c>
      <c r="D204" s="10">
        <f>E205+E209+E213+E217+E221+E225+E229+E233+E237+E241+E245</f>
        <v>290191.44</v>
      </c>
      <c r="E204" s="2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 t="s">
        <v>215</v>
      </c>
      <c r="B205" s="10" t="s">
        <v>109</v>
      </c>
      <c r="C205" s="10" t="s">
        <v>70</v>
      </c>
      <c r="D205" s="10" t="s">
        <v>42</v>
      </c>
      <c r="E205" s="29">
        <v>3022.8</v>
      </c>
      <c r="F205" s="16">
        <v>1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 t="s">
        <v>216</v>
      </c>
      <c r="B206" s="10" t="s">
        <v>110</v>
      </c>
      <c r="C206" s="10" t="s">
        <v>70</v>
      </c>
      <c r="D206" s="10" t="s">
        <v>43</v>
      </c>
      <c r="E206" s="2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 t="s">
        <v>217</v>
      </c>
      <c r="B207" s="10" t="s">
        <v>67</v>
      </c>
      <c r="C207" s="10" t="s">
        <v>70</v>
      </c>
      <c r="D207" s="10" t="s">
        <v>22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218</v>
      </c>
      <c r="B208" s="10" t="s">
        <v>111</v>
      </c>
      <c r="C208" s="10" t="s">
        <v>76</v>
      </c>
      <c r="D208" s="34">
        <v>251.9</v>
      </c>
      <c r="E208" s="2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31.5">
      <c r="A209" s="31"/>
      <c r="B209" s="10" t="s">
        <v>109</v>
      </c>
      <c r="C209" s="10" t="s">
        <v>70</v>
      </c>
      <c r="D209" s="10" t="s">
        <v>390</v>
      </c>
      <c r="E209" s="29">
        <v>3184.65</v>
      </c>
      <c r="F209" s="16">
        <v>1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/>
      <c r="B210" s="10" t="s">
        <v>110</v>
      </c>
      <c r="C210" s="10" t="s">
        <v>70</v>
      </c>
      <c r="D210" s="10" t="s">
        <v>43</v>
      </c>
      <c r="E210" s="29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15.75">
      <c r="A211" s="31"/>
      <c r="B211" s="10" t="s">
        <v>67</v>
      </c>
      <c r="C211" s="10" t="s">
        <v>70</v>
      </c>
      <c r="D211" s="10" t="s">
        <v>22</v>
      </c>
      <c r="E211" s="29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/>
      <c r="B212" s="10" t="s">
        <v>111</v>
      </c>
      <c r="C212" s="10" t="s">
        <v>76</v>
      </c>
      <c r="D212" s="34">
        <v>353.85</v>
      </c>
      <c r="E212" s="29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31.5">
      <c r="A213" s="31" t="s">
        <v>219</v>
      </c>
      <c r="B213" s="10" t="s">
        <v>109</v>
      </c>
      <c r="C213" s="10" t="s">
        <v>70</v>
      </c>
      <c r="D213" s="10" t="s">
        <v>44</v>
      </c>
      <c r="E213" s="16">
        <v>12779.07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 t="s">
        <v>220</v>
      </c>
      <c r="B214" s="10" t="s">
        <v>110</v>
      </c>
      <c r="C214" s="10" t="s">
        <v>70</v>
      </c>
      <c r="D214" s="10" t="s">
        <v>27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15.75">
      <c r="A215" s="31" t="s">
        <v>221</v>
      </c>
      <c r="B215" s="10" t="s">
        <v>67</v>
      </c>
      <c r="C215" s="10" t="s">
        <v>70</v>
      </c>
      <c r="D215" s="10" t="s">
        <v>12</v>
      </c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222</v>
      </c>
      <c r="B216" s="10" t="s">
        <v>111</v>
      </c>
      <c r="C216" s="10" t="s">
        <v>76</v>
      </c>
      <c r="D216" s="34">
        <f>E213/E2</f>
        <v>0.9036554036232288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31.5">
      <c r="A217" s="31" t="s">
        <v>223</v>
      </c>
      <c r="B217" s="10" t="s">
        <v>109</v>
      </c>
      <c r="C217" s="10" t="s">
        <v>70</v>
      </c>
      <c r="D217" s="10" t="s">
        <v>45</v>
      </c>
      <c r="E217" s="16">
        <f>570.13+4045.66</f>
        <v>4615.79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224</v>
      </c>
      <c r="B218" s="10" t="s">
        <v>110</v>
      </c>
      <c r="C218" s="10" t="s">
        <v>70</v>
      </c>
      <c r="D218" s="10" t="s">
        <v>27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15.75">
      <c r="A219" s="31" t="s">
        <v>225</v>
      </c>
      <c r="B219" s="10" t="s">
        <v>67</v>
      </c>
      <c r="C219" s="10" t="s">
        <v>70</v>
      </c>
      <c r="D219" s="10" t="s">
        <v>12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226</v>
      </c>
      <c r="B220" s="10" t="s">
        <v>111</v>
      </c>
      <c r="C220" s="10" t="s">
        <v>76</v>
      </c>
      <c r="D220" s="34">
        <f>E217/E2</f>
        <v>0.32639961871169526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31.5">
      <c r="A221" s="31" t="s">
        <v>227</v>
      </c>
      <c r="B221" s="10" t="s">
        <v>109</v>
      </c>
      <c r="C221" s="10" t="s">
        <v>70</v>
      </c>
      <c r="D221" s="10" t="s">
        <v>46</v>
      </c>
      <c r="E221" s="16">
        <f>538.12+31375.42+10690.46+269.06</f>
        <v>42873.06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228</v>
      </c>
      <c r="B222" s="10" t="s">
        <v>110</v>
      </c>
      <c r="C222" s="10" t="s">
        <v>70</v>
      </c>
      <c r="D222" s="10" t="s">
        <v>27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15.75">
      <c r="A223" s="31" t="s">
        <v>229</v>
      </c>
      <c r="B223" s="10" t="s">
        <v>67</v>
      </c>
      <c r="C223" s="10" t="s">
        <v>70</v>
      </c>
      <c r="D223" s="10" t="s">
        <v>12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230</v>
      </c>
      <c r="B224" s="10" t="s">
        <v>111</v>
      </c>
      <c r="C224" s="10" t="s">
        <v>76</v>
      </c>
      <c r="D224" s="34">
        <f>E221/E2</f>
        <v>3.031712975894404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31.5">
      <c r="A225" s="31" t="s">
        <v>231</v>
      </c>
      <c r="B225" s="10" t="s">
        <v>109</v>
      </c>
      <c r="C225" s="10" t="s">
        <v>70</v>
      </c>
      <c r="D225" s="10" t="s">
        <v>318</v>
      </c>
      <c r="E225" s="16">
        <f>672.65+2235.53+9114</f>
        <v>12022.18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232</v>
      </c>
      <c r="B226" s="10" t="s">
        <v>110</v>
      </c>
      <c r="C226" s="10" t="s">
        <v>70</v>
      </c>
      <c r="D226" s="10" t="s">
        <v>27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15.75">
      <c r="A227" s="31" t="s">
        <v>234</v>
      </c>
      <c r="B227" s="10" t="s">
        <v>67</v>
      </c>
      <c r="C227" s="10" t="s">
        <v>70</v>
      </c>
      <c r="D227" s="10" t="s">
        <v>12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235</v>
      </c>
      <c r="B228" s="10" t="s">
        <v>111</v>
      </c>
      <c r="C228" s="10" t="s">
        <v>76</v>
      </c>
      <c r="D228" s="34">
        <f>E225/E2</f>
        <v>0.8501329064111167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31.5">
      <c r="A229" s="31"/>
      <c r="B229" s="10" t="s">
        <v>109</v>
      </c>
      <c r="C229" s="10" t="s">
        <v>70</v>
      </c>
      <c r="D229" s="34" t="s">
        <v>376</v>
      </c>
      <c r="E229" s="16">
        <f>45448.87+1529.92+306.57+9022.92+9667.44</f>
        <v>65975.72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/>
      <c r="B230" s="10" t="s">
        <v>110</v>
      </c>
      <c r="C230" s="10" t="s">
        <v>70</v>
      </c>
      <c r="D230" s="34" t="s">
        <v>27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15.75">
      <c r="A231" s="31"/>
      <c r="B231" s="10" t="s">
        <v>67</v>
      </c>
      <c r="C231" s="10" t="s">
        <v>70</v>
      </c>
      <c r="D231" s="34" t="s">
        <v>12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/>
      <c r="B232" s="10" t="s">
        <v>111</v>
      </c>
      <c r="C232" s="10" t="s">
        <v>76</v>
      </c>
      <c r="D232" s="34">
        <f>E229/E2</f>
        <v>4.665387691430842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31.5">
      <c r="A233" s="31" t="s">
        <v>236</v>
      </c>
      <c r="B233" s="10" t="s">
        <v>109</v>
      </c>
      <c r="C233" s="10" t="s">
        <v>70</v>
      </c>
      <c r="D233" s="10" t="s">
        <v>47</v>
      </c>
      <c r="E233" s="16">
        <f>10944.5+3289.34</f>
        <v>14233.84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233</v>
      </c>
      <c r="B234" s="10" t="s">
        <v>110</v>
      </c>
      <c r="C234" s="10" t="s">
        <v>70</v>
      </c>
      <c r="D234" s="10" t="s">
        <v>27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15.75">
      <c r="A235" s="31" t="s">
        <v>237</v>
      </c>
      <c r="B235" s="10" t="s">
        <v>67</v>
      </c>
      <c r="C235" s="10" t="s">
        <v>70</v>
      </c>
      <c r="D235" s="10" t="s">
        <v>12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238</v>
      </c>
      <c r="B236" s="10" t="s">
        <v>111</v>
      </c>
      <c r="C236" s="10" t="s">
        <v>76</v>
      </c>
      <c r="D236" s="34">
        <f>E233/E2</f>
        <v>1.006527582234737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31.5">
      <c r="A237" s="31" t="s">
        <v>239</v>
      </c>
      <c r="B237" s="10" t="s">
        <v>109</v>
      </c>
      <c r="C237" s="10" t="s">
        <v>70</v>
      </c>
      <c r="D237" s="10" t="s">
        <v>48</v>
      </c>
      <c r="E237" s="16">
        <f>2775.59+2093.13</f>
        <v>4868.72</v>
      </c>
      <c r="F237" s="16" t="s">
        <v>328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240</v>
      </c>
      <c r="B238" s="10" t="s">
        <v>110</v>
      </c>
      <c r="C238" s="10" t="s">
        <v>70</v>
      </c>
      <c r="D238" s="10" t="s">
        <v>27</v>
      </c>
      <c r="E238" s="16"/>
      <c r="F238" s="16" t="s">
        <v>12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15.75">
      <c r="A239" s="31" t="s">
        <v>241</v>
      </c>
      <c r="B239" s="10" t="s">
        <v>67</v>
      </c>
      <c r="C239" s="10" t="s">
        <v>70</v>
      </c>
      <c r="D239" s="10" t="s">
        <v>12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242</v>
      </c>
      <c r="B240" s="10" t="s">
        <v>111</v>
      </c>
      <c r="C240" s="10" t="s">
        <v>76</v>
      </c>
      <c r="D240" s="34">
        <f>E237/E2</f>
        <v>0.3442852364630984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31.5">
      <c r="A241" s="31" t="s">
        <v>243</v>
      </c>
      <c r="B241" s="10" t="s">
        <v>109</v>
      </c>
      <c r="C241" s="10" t="s">
        <v>70</v>
      </c>
      <c r="D241" s="10" t="s">
        <v>49</v>
      </c>
      <c r="E241" s="16">
        <f>76825.93+16140.39+613.13+227.38+808.74+161.03</f>
        <v>94776.6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244</v>
      </c>
      <c r="B242" s="10" t="s">
        <v>110</v>
      </c>
      <c r="C242" s="10" t="s">
        <v>70</v>
      </c>
      <c r="D242" s="10" t="s">
        <v>27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15.75">
      <c r="A243" s="31" t="s">
        <v>245</v>
      </c>
      <c r="B243" s="10" t="s">
        <v>67</v>
      </c>
      <c r="C243" s="10" t="s">
        <v>70</v>
      </c>
      <c r="D243" s="10" t="s">
        <v>12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246</v>
      </c>
      <c r="B244" s="10" t="s">
        <v>111</v>
      </c>
      <c r="C244" s="10" t="s">
        <v>76</v>
      </c>
      <c r="D244" s="34">
        <f>E241/E2</f>
        <v>6.702004662861798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31.5">
      <c r="A245" s="31"/>
      <c r="B245" s="10" t="s">
        <v>109</v>
      </c>
      <c r="C245" s="10" t="s">
        <v>70</v>
      </c>
      <c r="D245" s="34" t="s">
        <v>375</v>
      </c>
      <c r="E245" s="16">
        <v>31839.01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/>
      <c r="B246" s="10" t="s">
        <v>110</v>
      </c>
      <c r="C246" s="10" t="s">
        <v>70</v>
      </c>
      <c r="D246" s="34" t="s">
        <v>27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15.75">
      <c r="A247" s="31"/>
      <c r="B247" s="10" t="s">
        <v>67</v>
      </c>
      <c r="C247" s="10" t="s">
        <v>70</v>
      </c>
      <c r="D247" s="34" t="s">
        <v>12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/>
      <c r="B248" s="10" t="s">
        <v>111</v>
      </c>
      <c r="C248" s="10" t="s">
        <v>76</v>
      </c>
      <c r="D248" s="34">
        <f>E245/E2</f>
        <v>2.251454404155703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47.25">
      <c r="A249" s="27" t="s">
        <v>281</v>
      </c>
      <c r="B249" s="28" t="s">
        <v>107</v>
      </c>
      <c r="C249" s="28" t="s">
        <v>70</v>
      </c>
      <c r="D249" s="28" t="s">
        <v>50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8.75">
      <c r="A250" s="31" t="s">
        <v>247</v>
      </c>
      <c r="B250" s="10" t="s">
        <v>108</v>
      </c>
      <c r="C250" s="10" t="s">
        <v>76</v>
      </c>
      <c r="D250" s="10">
        <f>E251+E255+E259+E263+E267+E271+E275+E279+E283+E287</f>
        <v>1012501.0200000001</v>
      </c>
      <c r="E250" s="16"/>
      <c r="F250" s="3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31.5">
      <c r="A251" s="31" t="s">
        <v>248</v>
      </c>
      <c r="B251" s="10" t="s">
        <v>109</v>
      </c>
      <c r="C251" s="10" t="s">
        <v>70</v>
      </c>
      <c r="D251" s="10" t="s">
        <v>51</v>
      </c>
      <c r="E251" s="16">
        <v>0</v>
      </c>
      <c r="F251" s="16" t="s">
        <v>389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17" customFormat="1" ht="15.75">
      <c r="A252" s="31" t="s">
        <v>277</v>
      </c>
      <c r="B252" s="10" t="s">
        <v>110</v>
      </c>
      <c r="C252" s="10" t="s">
        <v>70</v>
      </c>
      <c r="D252" s="10" t="s">
        <v>27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17" customFormat="1" ht="15.75">
      <c r="A253" s="31" t="s">
        <v>249</v>
      </c>
      <c r="B253" s="10" t="s">
        <v>67</v>
      </c>
      <c r="C253" s="10" t="s">
        <v>70</v>
      </c>
      <c r="D253" s="10" t="s">
        <v>12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s="17" customFormat="1" ht="15.75">
      <c r="A254" s="31" t="s">
        <v>250</v>
      </c>
      <c r="B254" s="10" t="s">
        <v>111</v>
      </c>
      <c r="C254" s="10" t="s">
        <v>76</v>
      </c>
      <c r="D254" s="10">
        <v>0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s="17" customFormat="1" ht="31.5">
      <c r="A255" s="31" t="s">
        <v>251</v>
      </c>
      <c r="B255" s="10" t="s">
        <v>109</v>
      </c>
      <c r="C255" s="10" t="s">
        <v>70</v>
      </c>
      <c r="D255" s="10" t="s">
        <v>53</v>
      </c>
      <c r="E255" s="16">
        <v>874.16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 s="17" customFormat="1" ht="15.75">
      <c r="A256" s="31" t="s">
        <v>252</v>
      </c>
      <c r="B256" s="10" t="s">
        <v>110</v>
      </c>
      <c r="C256" s="10" t="s">
        <v>70</v>
      </c>
      <c r="D256" s="10" t="s">
        <v>27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 s="17" customFormat="1" ht="15.75">
      <c r="A257" s="31" t="s">
        <v>253</v>
      </c>
      <c r="B257" s="10" t="s">
        <v>67</v>
      </c>
      <c r="C257" s="10" t="s">
        <v>70</v>
      </c>
      <c r="D257" s="10" t="s">
        <v>12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 s="17" customFormat="1" ht="15.75">
      <c r="A258" s="31" t="s">
        <v>254</v>
      </c>
      <c r="B258" s="10" t="s">
        <v>111</v>
      </c>
      <c r="C258" s="10" t="s">
        <v>76</v>
      </c>
      <c r="D258" s="34">
        <f>E255/E2</f>
        <v>0.0618150935577692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 s="17" customFormat="1" ht="31.5">
      <c r="A259" s="31" t="s">
        <v>255</v>
      </c>
      <c r="B259" s="10" t="s">
        <v>109</v>
      </c>
      <c r="C259" s="10" t="s">
        <v>70</v>
      </c>
      <c r="D259" s="10" t="s">
        <v>52</v>
      </c>
      <c r="E259" s="16">
        <v>34995.62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1:22" s="17" customFormat="1" ht="15.75">
      <c r="A260" s="31" t="s">
        <v>256</v>
      </c>
      <c r="B260" s="10" t="s">
        <v>110</v>
      </c>
      <c r="C260" s="10" t="s">
        <v>70</v>
      </c>
      <c r="D260" s="10" t="s">
        <v>27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1:22" s="17" customFormat="1" ht="15.75">
      <c r="A261" s="31" t="s">
        <v>257</v>
      </c>
      <c r="B261" s="10" t="s">
        <v>67</v>
      </c>
      <c r="C261" s="10" t="s">
        <v>70</v>
      </c>
      <c r="D261" s="10" t="s">
        <v>12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1:22" s="17" customFormat="1" ht="15.75">
      <c r="A262" s="31" t="s">
        <v>258</v>
      </c>
      <c r="B262" s="10" t="s">
        <v>111</v>
      </c>
      <c r="C262" s="10" t="s">
        <v>76</v>
      </c>
      <c r="D262" s="34">
        <f>E259/E2</f>
        <v>2.474669996810812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1:22" s="17" customFormat="1" ht="31.5">
      <c r="A263" s="31" t="s">
        <v>259</v>
      </c>
      <c r="B263" s="10" t="s">
        <v>109</v>
      </c>
      <c r="C263" s="10" t="s">
        <v>70</v>
      </c>
      <c r="D263" s="10" t="s">
        <v>282</v>
      </c>
      <c r="E263" s="16">
        <v>0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1:22" s="17" customFormat="1" ht="15.75">
      <c r="A264" s="31" t="s">
        <v>260</v>
      </c>
      <c r="B264" s="10" t="s">
        <v>110</v>
      </c>
      <c r="C264" s="10" t="s">
        <v>70</v>
      </c>
      <c r="D264" s="10" t="s">
        <v>27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1:22" s="17" customFormat="1" ht="15.75">
      <c r="A265" s="31" t="s">
        <v>261</v>
      </c>
      <c r="B265" s="10" t="s">
        <v>67</v>
      </c>
      <c r="C265" s="10" t="s">
        <v>70</v>
      </c>
      <c r="D265" s="10" t="s">
        <v>12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1:22" s="17" customFormat="1" ht="15.75">
      <c r="A266" s="31" t="s">
        <v>262</v>
      </c>
      <c r="B266" s="10" t="s">
        <v>111</v>
      </c>
      <c r="C266" s="10" t="s">
        <v>76</v>
      </c>
      <c r="D266" s="10">
        <v>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1:22" s="17" customFormat="1" ht="31.5">
      <c r="A267" s="31" t="s">
        <v>263</v>
      </c>
      <c r="B267" s="10" t="s">
        <v>109</v>
      </c>
      <c r="C267" s="10" t="s">
        <v>70</v>
      </c>
      <c r="D267" s="10" t="s">
        <v>334</v>
      </c>
      <c r="E267" s="16">
        <v>46792.01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1:22" s="17" customFormat="1" ht="15.75">
      <c r="A268" s="31" t="s">
        <v>264</v>
      </c>
      <c r="B268" s="10" t="s">
        <v>110</v>
      </c>
      <c r="C268" s="10" t="s">
        <v>70</v>
      </c>
      <c r="D268" s="10" t="s">
        <v>27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s="17" customFormat="1" ht="15.75">
      <c r="A269" s="31" t="s">
        <v>265</v>
      </c>
      <c r="B269" s="10" t="s">
        <v>67</v>
      </c>
      <c r="C269" s="10" t="s">
        <v>70</v>
      </c>
      <c r="D269" s="10" t="s">
        <v>12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1:22" s="17" customFormat="1" ht="15.75">
      <c r="A270" s="31" t="s">
        <v>266</v>
      </c>
      <c r="B270" s="10" t="s">
        <v>111</v>
      </c>
      <c r="C270" s="10" t="s">
        <v>76</v>
      </c>
      <c r="D270" s="34">
        <f>E267/E2</f>
        <v>3.3088364554613254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s="17" customFormat="1" ht="31.5">
      <c r="A271" s="31" t="s">
        <v>267</v>
      </c>
      <c r="B271" s="10" t="s">
        <v>109</v>
      </c>
      <c r="C271" s="10" t="s">
        <v>70</v>
      </c>
      <c r="D271" s="10" t="s">
        <v>1</v>
      </c>
      <c r="E271" s="16">
        <v>209298.69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s="17" customFormat="1" ht="15.75">
      <c r="A272" s="31" t="s">
        <v>268</v>
      </c>
      <c r="B272" s="10" t="s">
        <v>110</v>
      </c>
      <c r="C272" s="10" t="s">
        <v>70</v>
      </c>
      <c r="D272" s="10" t="s">
        <v>27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 s="17" customFormat="1" ht="15.75">
      <c r="A273" s="31" t="s">
        <v>269</v>
      </c>
      <c r="B273" s="10" t="s">
        <v>67</v>
      </c>
      <c r="C273" s="10" t="s">
        <v>70</v>
      </c>
      <c r="D273" s="10" t="s">
        <v>12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 s="17" customFormat="1" ht="15.75">
      <c r="A274" s="31" t="s">
        <v>270</v>
      </c>
      <c r="B274" s="10" t="s">
        <v>111</v>
      </c>
      <c r="C274" s="10" t="s">
        <v>76</v>
      </c>
      <c r="D274" s="34">
        <f>E271/E2</f>
        <v>14.80028610765596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 s="17" customFormat="1" ht="31.5">
      <c r="A275" s="31" t="s">
        <v>271</v>
      </c>
      <c r="B275" s="10" t="s">
        <v>109</v>
      </c>
      <c r="C275" s="10" t="s">
        <v>70</v>
      </c>
      <c r="D275" s="10" t="s">
        <v>0</v>
      </c>
      <c r="E275" s="16">
        <f>8683.17+7710.24+5116.3</f>
        <v>21509.71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 s="17" customFormat="1" ht="15.75">
      <c r="A276" s="31" t="s">
        <v>272</v>
      </c>
      <c r="B276" s="10" t="s">
        <v>110</v>
      </c>
      <c r="C276" s="10" t="s">
        <v>70</v>
      </c>
      <c r="D276" s="10" t="s">
        <v>27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 s="17" customFormat="1" ht="15.75">
      <c r="A277" s="31" t="s">
        <v>273</v>
      </c>
      <c r="B277" s="10" t="s">
        <v>67</v>
      </c>
      <c r="C277" s="10" t="s">
        <v>70</v>
      </c>
      <c r="D277" s="10" t="s">
        <v>12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s="17" customFormat="1" ht="15.75">
      <c r="A278" s="31" t="s">
        <v>274</v>
      </c>
      <c r="B278" s="10" t="s">
        <v>111</v>
      </c>
      <c r="C278" s="10" t="s">
        <v>76</v>
      </c>
      <c r="D278" s="34">
        <f>E275/E2</f>
        <v>1.5210313169791385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 s="17" customFormat="1" ht="31.5">
      <c r="A279" s="31" t="s">
        <v>276</v>
      </c>
      <c r="B279" s="10" t="s">
        <v>109</v>
      </c>
      <c r="C279" s="10" t="s">
        <v>70</v>
      </c>
      <c r="D279" s="10" t="s">
        <v>54</v>
      </c>
      <c r="E279" s="16">
        <f>123802.61+23786.59+42117.02+239003.81+35534.58+1671.56</f>
        <v>465916.17000000004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 s="17" customFormat="1" ht="15.75">
      <c r="A280" s="31" t="s">
        <v>278</v>
      </c>
      <c r="B280" s="10" t="s">
        <v>110</v>
      </c>
      <c r="C280" s="10" t="s">
        <v>70</v>
      </c>
      <c r="D280" s="10" t="s">
        <v>27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 s="17" customFormat="1" ht="15.75">
      <c r="A281" s="31" t="s">
        <v>279</v>
      </c>
      <c r="B281" s="10" t="s">
        <v>67</v>
      </c>
      <c r="C281" s="10" t="s">
        <v>70</v>
      </c>
      <c r="D281" s="10" t="s">
        <v>12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 s="17" customFormat="1" ht="15.75">
      <c r="A282" s="31" t="s">
        <v>280</v>
      </c>
      <c r="B282" s="10" t="s">
        <v>111</v>
      </c>
      <c r="C282" s="10" t="s">
        <v>76</v>
      </c>
      <c r="D282" s="34">
        <f>E279/E2</f>
        <v>32.94665923701325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s="17" customFormat="1" ht="31.5">
      <c r="A283" s="31" t="s">
        <v>283</v>
      </c>
      <c r="B283" s="10" t="s">
        <v>109</v>
      </c>
      <c r="C283" s="10" t="s">
        <v>70</v>
      </c>
      <c r="D283" s="10" t="s">
        <v>55</v>
      </c>
      <c r="E283" s="16">
        <f>20681.57+18751.95</f>
        <v>39433.520000000004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 s="17" customFormat="1" ht="15.75">
      <c r="A284" s="31" t="s">
        <v>284</v>
      </c>
      <c r="B284" s="10" t="s">
        <v>110</v>
      </c>
      <c r="C284" s="10" t="s">
        <v>70</v>
      </c>
      <c r="D284" s="10" t="s">
        <v>27</v>
      </c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 s="17" customFormat="1" ht="15.75">
      <c r="A285" s="31" t="s">
        <v>285</v>
      </c>
      <c r="B285" s="10" t="s">
        <v>67</v>
      </c>
      <c r="C285" s="10" t="s">
        <v>70</v>
      </c>
      <c r="D285" s="10" t="s">
        <v>12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 s="17" customFormat="1" ht="15.75">
      <c r="A286" s="31" t="s">
        <v>286</v>
      </c>
      <c r="B286" s="10" t="s">
        <v>111</v>
      </c>
      <c r="C286" s="10" t="s">
        <v>76</v>
      </c>
      <c r="D286" s="34">
        <f>E283/E2</f>
        <v>2.7884903542968833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s="17" customFormat="1" ht="31.5">
      <c r="A287" s="31" t="s">
        <v>370</v>
      </c>
      <c r="B287" s="10" t="s">
        <v>109</v>
      </c>
      <c r="C287" s="10" t="s">
        <v>70</v>
      </c>
      <c r="D287" s="10" t="s">
        <v>56</v>
      </c>
      <c r="E287" s="16">
        <f>2147.26+191533.88</f>
        <v>193681.14</v>
      </c>
      <c r="F287" s="16" t="s">
        <v>329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 s="17" customFormat="1" ht="15.75">
      <c r="A288" s="31" t="s">
        <v>371</v>
      </c>
      <c r="B288" s="10" t="s">
        <v>110</v>
      </c>
      <c r="C288" s="10" t="s">
        <v>70</v>
      </c>
      <c r="D288" s="10" t="s">
        <v>27</v>
      </c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 s="17" customFormat="1" ht="15.75">
      <c r="A289" s="31" t="s">
        <v>372</v>
      </c>
      <c r="B289" s="10" t="s">
        <v>67</v>
      </c>
      <c r="C289" s="10" t="s">
        <v>70</v>
      </c>
      <c r="D289" s="10" t="s">
        <v>319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 s="17" customFormat="1" ht="15.75">
      <c r="A290" s="31" t="s">
        <v>373</v>
      </c>
      <c r="B290" s="10" t="s">
        <v>111</v>
      </c>
      <c r="C290" s="10" t="s">
        <v>76</v>
      </c>
      <c r="D290" s="34">
        <f>E287/E2</f>
        <v>13.695911262784154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 s="17" customFormat="1" ht="15.75">
      <c r="A291" s="31"/>
      <c r="B291" s="28" t="s">
        <v>275</v>
      </c>
      <c r="C291" s="10" t="s">
        <v>76</v>
      </c>
      <c r="D291" s="40">
        <f>SUM(D130,D28,D34,D60,D118,D66,D88,D106,D112,D124,D140,D150,D204,D250)</f>
        <v>3473101.55</v>
      </c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4" ht="15.75">
      <c r="A292" s="11" t="s">
        <v>287</v>
      </c>
      <c r="B292" s="11"/>
      <c r="C292" s="11"/>
      <c r="D292" s="11"/>
    </row>
    <row r="293" spans="1:4" ht="15.75">
      <c r="A293" s="8" t="s">
        <v>288</v>
      </c>
      <c r="B293" s="9" t="s">
        <v>289</v>
      </c>
      <c r="C293" s="9" t="s">
        <v>290</v>
      </c>
      <c r="D293" s="9">
        <v>11</v>
      </c>
    </row>
    <row r="294" spans="1:4" ht="15.75">
      <c r="A294" s="8" t="s">
        <v>291</v>
      </c>
      <c r="B294" s="9" t="s">
        <v>292</v>
      </c>
      <c r="C294" s="9" t="s">
        <v>290</v>
      </c>
      <c r="D294" s="9">
        <v>11</v>
      </c>
    </row>
    <row r="295" spans="1:4" ht="15.75">
      <c r="A295" s="8" t="s">
        <v>293</v>
      </c>
      <c r="B295" s="9" t="s">
        <v>294</v>
      </c>
      <c r="C295" s="9" t="s">
        <v>290</v>
      </c>
      <c r="D295" s="9">
        <v>0</v>
      </c>
    </row>
    <row r="296" spans="1:4" ht="15.75">
      <c r="A296" s="8" t="s">
        <v>295</v>
      </c>
      <c r="B296" s="9" t="s">
        <v>296</v>
      </c>
      <c r="C296" s="9" t="s">
        <v>76</v>
      </c>
      <c r="D296" s="9">
        <v>-97771.5</v>
      </c>
    </row>
    <row r="297" spans="1:4" ht="15.75">
      <c r="A297" s="11" t="s">
        <v>297</v>
      </c>
      <c r="B297" s="11"/>
      <c r="C297" s="11"/>
      <c r="D297" s="11"/>
    </row>
    <row r="298" spans="1:4" ht="15.75">
      <c r="A298" s="8" t="s">
        <v>298</v>
      </c>
      <c r="B298" s="9" t="s">
        <v>75</v>
      </c>
      <c r="C298" s="9" t="s">
        <v>76</v>
      </c>
      <c r="D298" s="9">
        <v>0</v>
      </c>
    </row>
    <row r="299" spans="1:4" ht="15.75">
      <c r="A299" s="8" t="s">
        <v>299</v>
      </c>
      <c r="B299" s="9" t="s">
        <v>77</v>
      </c>
      <c r="C299" s="9" t="s">
        <v>76</v>
      </c>
      <c r="D299" s="9">
        <v>0</v>
      </c>
    </row>
    <row r="300" spans="1:4" ht="15.75">
      <c r="A300" s="8" t="s">
        <v>300</v>
      </c>
      <c r="B300" s="9" t="s">
        <v>79</v>
      </c>
      <c r="C300" s="9" t="s">
        <v>76</v>
      </c>
      <c r="D300" s="9">
        <v>0</v>
      </c>
    </row>
    <row r="301" spans="1:4" ht="15.75">
      <c r="A301" s="8" t="s">
        <v>301</v>
      </c>
      <c r="B301" s="9" t="s">
        <v>102</v>
      </c>
      <c r="C301" s="9" t="s">
        <v>76</v>
      </c>
      <c r="D301" s="9">
        <v>0</v>
      </c>
    </row>
    <row r="302" spans="1:4" ht="15.75">
      <c r="A302" s="8" t="s">
        <v>302</v>
      </c>
      <c r="B302" s="9" t="s">
        <v>303</v>
      </c>
      <c r="C302" s="9" t="s">
        <v>76</v>
      </c>
      <c r="D302" s="9">
        <v>0</v>
      </c>
    </row>
    <row r="303" spans="1:4" ht="15.75">
      <c r="A303" s="8" t="s">
        <v>304</v>
      </c>
      <c r="B303" s="9" t="s">
        <v>104</v>
      </c>
      <c r="C303" s="9" t="s">
        <v>76</v>
      </c>
      <c r="D303" s="9">
        <v>0</v>
      </c>
    </row>
    <row r="304" spans="1:4" ht="15.75">
      <c r="A304" s="11" t="s">
        <v>305</v>
      </c>
      <c r="B304" s="11"/>
      <c r="C304" s="11"/>
      <c r="D304" s="11"/>
    </row>
    <row r="305" spans="1:4" ht="15.75">
      <c r="A305" s="8" t="s">
        <v>306</v>
      </c>
      <c r="B305" s="9" t="s">
        <v>289</v>
      </c>
      <c r="C305" s="9" t="s">
        <v>290</v>
      </c>
      <c r="D305" s="9">
        <v>0</v>
      </c>
    </row>
    <row r="306" spans="1:4" ht="15.75">
      <c r="A306" s="8" t="s">
        <v>307</v>
      </c>
      <c r="B306" s="9" t="s">
        <v>292</v>
      </c>
      <c r="C306" s="9" t="s">
        <v>290</v>
      </c>
      <c r="D306" s="9">
        <v>0</v>
      </c>
    </row>
    <row r="307" spans="1:4" ht="15.75">
      <c r="A307" s="8" t="s">
        <v>308</v>
      </c>
      <c r="B307" s="9" t="s">
        <v>309</v>
      </c>
      <c r="C307" s="9" t="s">
        <v>290</v>
      </c>
      <c r="D307" s="9">
        <v>0</v>
      </c>
    </row>
    <row r="308" spans="1:4" ht="15.75">
      <c r="A308" s="8" t="s">
        <v>310</v>
      </c>
      <c r="B308" s="9" t="s">
        <v>296</v>
      </c>
      <c r="C308" s="9" t="s">
        <v>76</v>
      </c>
      <c r="D308" s="9">
        <v>0</v>
      </c>
    </row>
    <row r="309" spans="1:4" ht="15.75">
      <c r="A309" s="11" t="s">
        <v>311</v>
      </c>
      <c r="B309" s="11"/>
      <c r="C309" s="11"/>
      <c r="D309" s="11"/>
    </row>
    <row r="310" spans="1:4" ht="15.75">
      <c r="A310" s="8" t="s">
        <v>312</v>
      </c>
      <c r="B310" s="9" t="s">
        <v>313</v>
      </c>
      <c r="C310" s="9" t="s">
        <v>290</v>
      </c>
      <c r="D310" s="9">
        <v>0</v>
      </c>
    </row>
    <row r="311" spans="1:4" ht="15.75">
      <c r="A311" s="8" t="s">
        <v>314</v>
      </c>
      <c r="B311" s="9" t="s">
        <v>315</v>
      </c>
      <c r="C311" s="9" t="s">
        <v>290</v>
      </c>
      <c r="D311" s="9">
        <v>0</v>
      </c>
    </row>
    <row r="312" spans="1:4" ht="31.5">
      <c r="A312" s="8" t="s">
        <v>316</v>
      </c>
      <c r="B312" s="9" t="s">
        <v>317</v>
      </c>
      <c r="C312" s="9" t="s">
        <v>76</v>
      </c>
      <c r="D312" s="9">
        <v>0</v>
      </c>
    </row>
  </sheetData>
  <sheetProtection/>
  <mergeCells count="8">
    <mergeCell ref="F141:F142"/>
    <mergeCell ref="A309:D309"/>
    <mergeCell ref="A2:D2"/>
    <mergeCell ref="A26:D26"/>
    <mergeCell ref="A8:D8"/>
    <mergeCell ref="A292:D292"/>
    <mergeCell ref="A297:D297"/>
    <mergeCell ref="A304:D30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2017-04-06T09:11:15Z</dcterms:modified>
  <cp:category/>
  <cp:version/>
  <cp:contentType/>
  <cp:contentStatus/>
</cp:coreProperties>
</file>